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\U\Chip\MSLIA\"/>
    </mc:Choice>
  </mc:AlternateContent>
  <xr:revisionPtr revIDLastSave="0" documentId="13_ncr:1_{47B0BF90-4708-4221-BD9B-A9E73FEE5A19}" xr6:coauthVersionLast="47" xr6:coauthVersionMax="47" xr10:uidLastSave="{00000000-0000-0000-0000-000000000000}"/>
  <bookViews>
    <workbookView xWindow="-110" yWindow="-110" windowWidth="19420" windowHeight="11500" xr2:uid="{162A72D3-87AF-4E34-9BFA-EA642C2D7B7F}"/>
  </bookViews>
  <sheets>
    <sheet name="Historical Spending" sheetId="1" r:id="rId1"/>
  </sheets>
  <definedNames>
    <definedName name="_xlnm._FilterDatabase" localSheetId="0" hidden="1">'Historical Spending'!$A$17:$AL$35</definedName>
    <definedName name="_xlnm.Print_Area" localSheetId="0">'Historical Spending'!$A$1:$AX$49</definedName>
    <definedName name="_xlnm.Print_Titles" localSheetId="0">'Historical Spending'!$A:$B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35" i="1"/>
  <c r="H37" i="1" s="1"/>
  <c r="H40" i="1" s="1"/>
  <c r="H41" i="1" s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D24" i="1"/>
  <c r="D30" i="1"/>
  <c r="D19" i="1"/>
  <c r="D7" i="1"/>
  <c r="D13" i="1" s="1"/>
  <c r="F43" i="1"/>
  <c r="F7" i="1"/>
  <c r="J7" i="1"/>
  <c r="D37" i="1" l="1"/>
  <c r="D40" i="1" s="1"/>
  <c r="D41" i="1"/>
  <c r="D43" i="1"/>
  <c r="F37" i="1"/>
  <c r="F40" i="1" s="1"/>
  <c r="F13" i="1"/>
  <c r="J13" i="1"/>
  <c r="L7" i="1"/>
  <c r="L13" i="1"/>
  <c r="L37" i="1"/>
  <c r="L40" i="1" s="1"/>
  <c r="J37" i="1"/>
  <c r="J40" i="1" s="1"/>
  <c r="AL37" i="1"/>
  <c r="AJ37" i="1"/>
  <c r="AH37" i="1"/>
  <c r="AF37" i="1"/>
  <c r="AD37" i="1"/>
  <c r="AB37" i="1"/>
  <c r="Z37" i="1"/>
  <c r="X37" i="1"/>
  <c r="V37" i="1"/>
  <c r="T37" i="1"/>
  <c r="R37" i="1"/>
  <c r="R40" i="1" s="1"/>
  <c r="R41" i="1" s="1"/>
  <c r="R45" i="1" s="1"/>
  <c r="P37" i="1"/>
  <c r="N37" i="1"/>
  <c r="N40" i="1" s="1"/>
  <c r="N41" i="1" s="1"/>
  <c r="N7" i="1"/>
  <c r="P7" i="1"/>
  <c r="R7" i="1"/>
  <c r="D45" i="1" l="1"/>
  <c r="F41" i="1"/>
  <c r="F45" i="1" s="1"/>
  <c r="L41" i="1"/>
  <c r="L45" i="1" s="1"/>
  <c r="J41" i="1"/>
  <c r="J45" i="1" s="1"/>
  <c r="N45" i="1"/>
  <c r="P40" i="1"/>
  <c r="V49" i="1"/>
  <c r="AB45" i="1"/>
  <c r="Z45" i="1"/>
  <c r="X45" i="1"/>
  <c r="V40" i="1"/>
  <c r="T40" i="1"/>
  <c r="V13" i="1"/>
  <c r="T13" i="1"/>
  <c r="T49" i="1" l="1"/>
  <c r="P49" i="1" s="1"/>
  <c r="J49" i="1" s="1"/>
  <c r="R49" i="1"/>
  <c r="P41" i="1"/>
  <c r="P45" i="1" s="1"/>
  <c r="T41" i="1"/>
  <c r="T45" i="1" s="1"/>
  <c r="V41" i="1"/>
  <c r="V45" i="1" s="1"/>
  <c r="N49" i="1" l="1"/>
  <c r="F49" i="1" s="1"/>
  <c r="L49" i="1"/>
  <c r="D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Chip</author>
    <author>Charles Campbell</author>
  </authors>
  <commentList>
    <comment ref="AF12" authorId="0" shapeId="0" xr:uid="{C2F95A9E-8DA6-48E2-B1F8-6ABC7DEADC89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move funds from kemper to fidelity
</t>
        </r>
      </text>
    </comment>
    <comment ref="AN17" authorId="0" shapeId="0" xr:uid="{FD611FBC-EA57-40A8-B20E-6C617BE0B9C2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inland lakes</t>
        </r>
      </text>
    </comment>
    <comment ref="AP17" authorId="0" shapeId="0" xr:uid="{87FF917A-0A77-407D-A10E-E962DB1FF98F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inland lakes</t>
        </r>
      </text>
    </comment>
    <comment ref="AR17" authorId="0" shapeId="0" xr:uid="{46546A5A-E268-4026-BA38-7B34FBA51EEA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eric glenisner</t>
        </r>
      </text>
    </comment>
    <comment ref="AV17" authorId="0" shapeId="0" xr:uid="{037FE352-365F-439D-8842-B8C488447CCA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inland lakes
</t>
        </r>
      </text>
    </comment>
    <comment ref="J19" authorId="1" shapeId="0" xr:uid="{68FEDF52-6F47-4D3F-BB19-B05D6F16D35E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2025 full payment plus deposit balance due on 2024</t>
        </r>
      </text>
    </comment>
    <comment ref="L19" authorId="1" shapeId="0" xr:uid="{308C30C1-CD40-4C13-80DD-B5DDAB0D8819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2021 full payment plus deposit on 2022</t>
        </r>
      </text>
    </comment>
    <comment ref="N19" authorId="1" shapeId="0" xr:uid="{D98770D7-ECC6-4414-8F01-70C10EBCAA47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2021 full payment plus deposit on 2022</t>
        </r>
      </text>
    </comment>
    <comment ref="P19" authorId="1" shapeId="0" xr:uid="{3B05C492-E7A2-43C9-9796-EE0B487547D1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2021 full payment plus deposit on 2022</t>
        </r>
      </text>
    </comment>
    <comment ref="AB30" authorId="0" shapeId="0" xr:uid="{D8D51285-E79F-4D14-9902-1B50B040FB69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lake study
</t>
        </r>
      </text>
    </comment>
    <comment ref="Z34" authorId="0" shapeId="0" xr:uid="{D998F8EF-DC23-41F3-BE08-06DCB605543C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mikes clearwater harvesting
</t>
        </r>
      </text>
    </comment>
    <comment ref="AB34" authorId="0" shapeId="0" xr:uid="{27B76F28-4427-4F6F-A82E-D806F7F9C942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mikes clearwater harvesting
</t>
        </r>
      </text>
    </comment>
    <comment ref="AD34" authorId="0" shapeId="0" xr:uid="{2EF473F1-44C7-42FA-B26F-690FCAA6CE63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mikes clearwater harvesting
</t>
        </r>
      </text>
    </comment>
    <comment ref="AF34" authorId="0" shapeId="0" xr:uid="{80700C2C-D86D-4931-8FB3-27B4FFD30017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mikes clearwater harvesting
</t>
        </r>
      </text>
    </comment>
    <comment ref="AH34" authorId="0" shapeId="0" xr:uid="{487D4E49-73FA-45AA-8296-5CCDF0361657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june and august</t>
        </r>
      </text>
    </comment>
    <comment ref="AJ34" authorId="0" shapeId="0" xr:uid="{2F765D7C-155C-4BFC-A40C-457C10A7C970}">
      <text>
        <r>
          <rPr>
            <b/>
            <sz val="9"/>
            <color indexed="81"/>
            <rFont val="Tahoma"/>
            <family val="2"/>
          </rPr>
          <t>Chip:</t>
        </r>
        <r>
          <rPr>
            <sz val="9"/>
            <color indexed="81"/>
            <rFont val="Tahoma"/>
            <family val="2"/>
          </rPr>
          <t xml:space="preserve">
mikes clearwater harvesting</t>
        </r>
      </text>
    </comment>
    <comment ref="D43" authorId="1" shapeId="0" xr:uid="{731644EB-F7C0-4AA2-A183-03C2880CC6B8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Includes $50 check not cashed but reported; Matt Barron - Admn - Parade awards</t>
        </r>
      </text>
    </comment>
    <comment ref="F43" authorId="1" shapeId="0" xr:uid="{5F9DCD7B-A16C-458B-AD04-A6FCC34F1D08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Includes $50 check not cashed but reported; Matt Barron - Admn - Parade awards</t>
        </r>
      </text>
    </comment>
    <comment ref="L43" authorId="1" shapeId="0" xr:uid="{C0C274C1-18C9-4467-8F8B-63DB00523BDB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Includes $50 check not cashed but reported; Matt Barron - Admn - Parade awards</t>
        </r>
      </text>
    </comment>
    <comment ref="N43" authorId="1" shapeId="0" xr:uid="{E202C763-70F9-4895-A5EC-5CDD6C9740B9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Includes $50 check not cashed but reported; Matt Barron - Admn - Parade awards</t>
        </r>
      </text>
    </comment>
    <comment ref="P43" authorId="1" shapeId="0" xr:uid="{E1D9DD0D-0A80-4BAF-B4CA-B5320C2F6329}">
      <text>
        <r>
          <rPr>
            <b/>
            <sz val="9"/>
            <color indexed="81"/>
            <rFont val="Tahoma"/>
            <family val="2"/>
          </rPr>
          <t>Charles Campbell:</t>
        </r>
        <r>
          <rPr>
            <sz val="9"/>
            <color indexed="81"/>
            <rFont val="Tahoma"/>
            <family val="2"/>
          </rPr>
          <t xml:space="preserve">
Includes $50 check not cashed but reported; Matt Barron - Admn - Parade awards</t>
        </r>
      </text>
    </comment>
  </commentList>
</comments>
</file>

<file path=xl/sharedStrings.xml><?xml version="1.0" encoding="utf-8"?>
<sst xmlns="http://schemas.openxmlformats.org/spreadsheetml/2006/main" count="90" uniqueCount="51">
  <si>
    <t>HISTORY OF ACTUAL SPENDING</t>
  </si>
  <si>
    <t>Treasurer</t>
  </si>
  <si>
    <t>Chip</t>
  </si>
  <si>
    <t>Chip C/Bob B</t>
  </si>
  <si>
    <t>Bob B</t>
  </si>
  <si>
    <t>Jim D</t>
  </si>
  <si>
    <t>2010 reconstruct</t>
  </si>
  <si>
    <t>1Q 2010</t>
  </si>
  <si>
    <t>2q-4q</t>
  </si>
  <si>
    <t>Total 2010</t>
  </si>
  <si>
    <t>Revenue</t>
  </si>
  <si>
    <t xml:space="preserve"> Dues Collections</t>
  </si>
  <si>
    <t>PayPal Fees</t>
  </si>
  <si>
    <t>Sponsorship Funds</t>
  </si>
  <si>
    <t xml:space="preserve">Lake Wear </t>
  </si>
  <si>
    <t>Fireworks</t>
  </si>
  <si>
    <t>Prior Years Dues Payments</t>
  </si>
  <si>
    <t>Expenses</t>
  </si>
  <si>
    <t>Weed Harvesting</t>
  </si>
  <si>
    <t>Mailing &amp; Postage (Ann Dues)</t>
  </si>
  <si>
    <t>Newsletter</t>
  </si>
  <si>
    <t>Website</t>
  </si>
  <si>
    <t>State Filing</t>
  </si>
  <si>
    <t>Incl</t>
  </si>
  <si>
    <t>Fish Stocking (Imaly City)</t>
  </si>
  <si>
    <t>WinterFest</t>
  </si>
  <si>
    <t>Summer Social</t>
  </si>
  <si>
    <t>General Meeting</t>
  </si>
  <si>
    <t>PO Box</t>
  </si>
  <si>
    <t>Lake Wear</t>
  </si>
  <si>
    <t>Other Admin Costs (Misc.)</t>
  </si>
  <si>
    <t>Board Dinner</t>
  </si>
  <si>
    <t>ML&amp;SA/ Conference (Apr)</t>
  </si>
  <si>
    <t>Total Expenses</t>
  </si>
  <si>
    <t>Investment/ Contingency</t>
  </si>
  <si>
    <t>Total Expenses &amp; Investment</t>
  </si>
  <si>
    <t>Net Spending (Rev - Exp &amp; Invest)</t>
  </si>
  <si>
    <t>a</t>
  </si>
  <si>
    <t>Memo: Ck Acct Balance YE</t>
  </si>
  <si>
    <t xml:space="preserve">  Prior Yr Bal  +New Yr Net - YE Bal</t>
  </si>
  <si>
    <t>Memo:</t>
  </si>
  <si>
    <t xml:space="preserve">Investments </t>
  </si>
  <si>
    <t>Fireworks Display</t>
  </si>
  <si>
    <t>Fish Stocking Social (Oct/Nov)</t>
  </si>
  <si>
    <t>Legal/Collections</t>
  </si>
  <si>
    <t>BoD Insurance</t>
  </si>
  <si>
    <t>Admin Costs</t>
  </si>
  <si>
    <t>Restorative Lake  Science/Lake Study</t>
  </si>
  <si>
    <t>Bdgt</t>
  </si>
  <si>
    <t>Forecast</t>
  </si>
  <si>
    <t>Fcst B/(W) Bdgt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</si>
</sst>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Marlett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2" borderId="0" xfId="2" applyFont="1" applyFill="1"/>
    <xf numFmtId="43" fontId="0" fillId="0" borderId="0" xfId="1" applyFont="1"/>
    <xf numFmtId="0" fontId="0" fillId="3" borderId="0" xfId="0" applyFill="1"/>
    <xf numFmtId="0" fontId="0" fillId="0" borderId="0" xfId="0" applyAlignment="1">
      <alignment wrapText="1"/>
    </xf>
    <xf numFmtId="0" fontId="0" fillId="0" borderId="1" xfId="0" applyBorder="1"/>
    <xf numFmtId="44" fontId="0" fillId="0" borderId="1" xfId="0" applyNumberFormat="1" applyBorder="1"/>
    <xf numFmtId="44" fontId="0" fillId="0" borderId="2" xfId="0" applyNumberFormat="1" applyBorder="1"/>
    <xf numFmtId="0" fontId="3" fillId="0" borderId="0" xfId="0" applyFont="1"/>
    <xf numFmtId="44" fontId="0" fillId="4" borderId="0" xfId="2" applyFont="1" applyFill="1"/>
    <xf numFmtId="16" fontId="0" fillId="0" borderId="0" xfId="0" applyNumberFormat="1"/>
    <xf numFmtId="0" fontId="0" fillId="5" borderId="0" xfId="0" applyFill="1"/>
    <xf numFmtId="164" fontId="0" fillId="0" borderId="0" xfId="2" applyNumberFormat="1" applyFont="1"/>
    <xf numFmtId="164" fontId="0" fillId="2" borderId="0" xfId="2" applyNumberFormat="1" applyFont="1" applyFill="1"/>
    <xf numFmtId="165" fontId="0" fillId="0" borderId="0" xfId="1" applyNumberFormat="1" applyFont="1"/>
    <xf numFmtId="165" fontId="0" fillId="2" borderId="0" xfId="1" applyNumberFormat="1" applyFont="1" applyFill="1"/>
    <xf numFmtId="165" fontId="1" fillId="0" borderId="1" xfId="1" applyNumberFormat="1" applyBorder="1"/>
    <xf numFmtId="165" fontId="0" fillId="0" borderId="0" xfId="0" applyNumberFormat="1"/>
    <xf numFmtId="165" fontId="0" fillId="2" borderId="0" xfId="1" applyNumberFormat="1" applyFont="1" applyFill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3" fillId="0" borderId="0" xfId="0" applyNumberFormat="1" applyFont="1"/>
    <xf numFmtId="164" fontId="0" fillId="2" borderId="0" xfId="0" applyNumberFormat="1" applyFill="1"/>
    <xf numFmtId="164" fontId="0" fillId="3" borderId="0" xfId="2" applyNumberFormat="1" applyFont="1" applyFill="1"/>
    <xf numFmtId="165" fontId="0" fillId="3" borderId="0" xfId="1" applyNumberFormat="1" applyFont="1" applyFill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65" fontId="0" fillId="2" borderId="0" xfId="1" applyNumberFormat="1" applyFont="1" applyFill="1" applyAlignment="1">
      <alignment vertical="top"/>
    </xf>
    <xf numFmtId="165" fontId="0" fillId="0" borderId="0" xfId="0" applyNumberFormat="1" applyAlignment="1">
      <alignment vertical="top"/>
    </xf>
    <xf numFmtId="165" fontId="0" fillId="0" borderId="0" xfId="1" applyNumberFormat="1" applyFont="1" applyAlignment="1">
      <alignment vertical="top"/>
    </xf>
    <xf numFmtId="43" fontId="0" fillId="0" borderId="0" xfId="1" applyFont="1" applyAlignment="1">
      <alignment vertical="top"/>
    </xf>
    <xf numFmtId="165" fontId="1" fillId="0" borderId="0" xfId="1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2" xfId="2" applyNumberFormat="1" applyFont="1" applyBorder="1"/>
    <xf numFmtId="164" fontId="0" fillId="0" borderId="0" xfId="2" applyNumberFormat="1" applyFont="1" applyBorder="1"/>
    <xf numFmtId="0" fontId="0" fillId="0" borderId="3" xfId="0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6C776-6F55-4B8B-84EF-96B9BE621E8F}">
  <sheetPr>
    <tabColor rgb="FFFF0000"/>
  </sheetPr>
  <dimension ref="A1:BV66"/>
  <sheetViews>
    <sheetView tabSelected="1" zoomScaleNormal="100" workbookViewId="0">
      <pane xSplit="3" ySplit="4" topLeftCell="D23" activePane="bottomRight" state="frozen"/>
      <selection activeCell="E25" sqref="E25"/>
      <selection pane="topRight" activeCell="E25" sqref="E25"/>
      <selection pane="bottomLeft" activeCell="E25" sqref="E25"/>
      <selection pane="bottomRight" activeCell="D28" sqref="D28"/>
    </sheetView>
  </sheetViews>
  <sheetFormatPr defaultRowHeight="14.5" outlineLevelCol="1" x14ac:dyDescent="0.35"/>
  <cols>
    <col min="2" max="2" width="30.7265625" bestFit="1" customWidth="1"/>
    <col min="3" max="3" width="2.26953125" customWidth="1"/>
    <col min="4" max="4" width="11.54296875" bestFit="1" customWidth="1"/>
    <col min="5" max="5" width="1.90625" customWidth="1"/>
    <col min="6" max="6" width="11.54296875" bestFit="1" customWidth="1"/>
    <col min="7" max="7" width="1.7265625" customWidth="1"/>
    <col min="8" max="8" width="11.54296875" customWidth="1"/>
    <col min="9" max="9" width="3.453125" customWidth="1"/>
    <col min="10" max="10" width="11.54296875" bestFit="1" customWidth="1"/>
    <col min="11" max="11" width="3.453125" customWidth="1"/>
    <col min="12" max="12" width="11.54296875" bestFit="1" customWidth="1"/>
    <col min="13" max="13" width="3.453125" customWidth="1"/>
    <col min="14" max="14" width="11.54296875" bestFit="1" customWidth="1"/>
    <col min="15" max="15" width="3.453125" customWidth="1"/>
    <col min="16" max="16" width="11.54296875" bestFit="1" customWidth="1"/>
    <col min="17" max="17" width="3.453125" customWidth="1"/>
    <col min="18" max="18" width="11.54296875" bestFit="1" customWidth="1"/>
    <col min="19" max="19" width="3.453125" customWidth="1"/>
    <col min="20" max="20" width="11.54296875" bestFit="1" customWidth="1"/>
    <col min="21" max="21" width="3.453125" customWidth="1"/>
    <col min="22" max="22" width="11.54296875" bestFit="1" customWidth="1"/>
    <col min="23" max="23" width="3.453125" customWidth="1"/>
    <col min="24" max="24" width="11.54296875" bestFit="1" customWidth="1"/>
    <col min="25" max="25" width="4.54296875" hidden="1" customWidth="1" outlineLevel="1"/>
    <col min="26" max="26" width="11.54296875" hidden="1" customWidth="1" outlineLevel="1"/>
    <col min="27" max="27" width="2.1796875" hidden="1" customWidth="1" outlineLevel="1"/>
    <col min="28" max="28" width="11.54296875" hidden="1" customWidth="1" outlineLevel="1"/>
    <col min="29" max="29" width="2.1796875" hidden="1" customWidth="1" outlineLevel="1"/>
    <col min="30" max="30" width="11.54296875" hidden="1" customWidth="1" outlineLevel="1"/>
    <col min="31" max="31" width="2.1796875" hidden="1" customWidth="1" outlineLevel="1"/>
    <col min="32" max="32" width="12.81640625" hidden="1" customWidth="1" outlineLevel="1"/>
    <col min="33" max="33" width="2.453125" hidden="1" customWidth="1" outlineLevel="1"/>
    <col min="34" max="34" width="11.54296875" hidden="1" customWidth="1" outlineLevel="1"/>
    <col min="35" max="35" width="3.26953125" hidden="1" customWidth="1" outlineLevel="1"/>
    <col min="36" max="36" width="12.26953125" hidden="1" customWidth="1" outlineLevel="1"/>
    <col min="37" max="37" width="3.26953125" style="17" hidden="1" customWidth="1" outlineLevel="1"/>
    <col min="38" max="38" width="12.26953125" hidden="1" customWidth="1" outlineLevel="1"/>
    <col min="39" max="39" width="3.26953125" hidden="1" customWidth="1" outlineLevel="1"/>
    <col min="40" max="40" width="15.81640625" hidden="1" customWidth="1" outlineLevel="1"/>
    <col min="41" max="41" width="3.26953125" hidden="1" customWidth="1" outlineLevel="1"/>
    <col min="42" max="42" width="12.26953125" hidden="1" customWidth="1" outlineLevel="1"/>
    <col min="43" max="43" width="2.26953125" hidden="1" customWidth="1" outlineLevel="1"/>
    <col min="44" max="44" width="12.26953125" hidden="1" customWidth="1" outlineLevel="1"/>
    <col min="45" max="45" width="3.26953125" hidden="1" customWidth="1" outlineLevel="1"/>
    <col min="46" max="46" width="12.26953125" hidden="1" customWidth="1" outlineLevel="1"/>
    <col min="47" max="47" width="3.26953125" hidden="1" customWidth="1" outlineLevel="1"/>
    <col min="48" max="48" width="12.26953125" hidden="1" customWidth="1" outlineLevel="1"/>
    <col min="49" max="49" width="3.26953125" hidden="1" customWidth="1" outlineLevel="1"/>
    <col min="50" max="50" width="11.54296875" hidden="1" customWidth="1" outlineLevel="1"/>
    <col min="51" max="51" width="3.26953125" customWidth="1" collapsed="1"/>
    <col min="53" max="53" width="12.26953125" hidden="1" customWidth="1"/>
    <col min="54" max="54" width="0" hidden="1" customWidth="1"/>
    <col min="55" max="55" width="12.26953125" hidden="1" customWidth="1"/>
    <col min="56" max="56" width="13" hidden="1" customWidth="1"/>
    <col min="57" max="57" width="12.26953125" hidden="1" customWidth="1"/>
  </cols>
  <sheetData>
    <row r="1" spans="1:68" ht="18.5" x14ac:dyDescent="0.45">
      <c r="J1" s="33" t="s">
        <v>0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</row>
    <row r="2" spans="1:68" ht="12.5" hidden="1" customHeight="1" x14ac:dyDescent="0.35">
      <c r="B2" t="s">
        <v>1</v>
      </c>
      <c r="D2" s="1" t="s">
        <v>2</v>
      </c>
      <c r="E2" s="2"/>
      <c r="F2" s="1" t="s">
        <v>2</v>
      </c>
      <c r="G2" s="1"/>
      <c r="H2" s="1"/>
      <c r="I2" s="2"/>
      <c r="J2" s="1" t="s">
        <v>2</v>
      </c>
      <c r="K2" s="2"/>
      <c r="L2" s="1" t="s">
        <v>2</v>
      </c>
      <c r="M2" s="2"/>
      <c r="N2" s="1" t="s">
        <v>2</v>
      </c>
      <c r="O2" s="2"/>
      <c r="P2" s="1" t="s">
        <v>2</v>
      </c>
      <c r="Q2" s="2"/>
      <c r="R2" s="1" t="s">
        <v>2</v>
      </c>
      <c r="S2" s="2"/>
      <c r="T2" s="1" t="s">
        <v>2</v>
      </c>
      <c r="U2" s="2"/>
      <c r="V2" s="1" t="s">
        <v>2</v>
      </c>
      <c r="W2" s="2"/>
      <c r="X2" s="2" t="s">
        <v>3</v>
      </c>
      <c r="Y2" s="2"/>
      <c r="Z2" s="2" t="s">
        <v>4</v>
      </c>
      <c r="AA2" s="2"/>
      <c r="AB2" s="2" t="s">
        <v>4</v>
      </c>
      <c r="AC2" s="2"/>
      <c r="AD2" s="2" t="s">
        <v>4</v>
      </c>
      <c r="AE2" s="2"/>
      <c r="AF2" s="2" t="s">
        <v>4</v>
      </c>
      <c r="AG2" s="2"/>
      <c r="AH2" s="2" t="s">
        <v>4</v>
      </c>
      <c r="AI2" s="2"/>
      <c r="AJ2" s="2" t="s">
        <v>4</v>
      </c>
      <c r="AK2" s="2"/>
      <c r="AL2" s="2" t="s">
        <v>4</v>
      </c>
      <c r="AM2" s="2"/>
      <c r="AN2" s="2" t="s">
        <v>4</v>
      </c>
      <c r="AO2" s="2"/>
      <c r="AP2" s="2" t="s">
        <v>4</v>
      </c>
      <c r="AQ2" s="2"/>
      <c r="AR2" s="2" t="s">
        <v>4</v>
      </c>
      <c r="AS2" s="2"/>
      <c r="AT2" s="2" t="s">
        <v>5</v>
      </c>
      <c r="AU2" s="2"/>
      <c r="AV2" s="2" t="s">
        <v>5</v>
      </c>
      <c r="AW2" s="2"/>
      <c r="AX2" s="2" t="s">
        <v>5</v>
      </c>
      <c r="BC2" s="32" t="s">
        <v>6</v>
      </c>
      <c r="BD2" s="32"/>
      <c r="BE2" s="32"/>
    </row>
    <row r="3" spans="1:68" ht="12.5" customHeight="1" x14ac:dyDescent="0.35">
      <c r="D3" s="34">
        <v>2025</v>
      </c>
      <c r="E3" s="34"/>
      <c r="F3" s="34"/>
      <c r="G3" s="34"/>
      <c r="H3" s="34"/>
      <c r="I3" s="2"/>
      <c r="J3" s="1"/>
      <c r="K3" s="2"/>
      <c r="L3" s="1"/>
      <c r="M3" s="2"/>
      <c r="N3" s="1"/>
      <c r="O3" s="2"/>
      <c r="P3" s="1"/>
      <c r="Q3" s="2"/>
      <c r="R3" s="1"/>
      <c r="S3" s="2"/>
      <c r="T3" s="1"/>
      <c r="U3" s="2"/>
      <c r="V3" s="1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C3" s="35"/>
      <c r="BD3" s="35"/>
      <c r="BE3" s="35"/>
    </row>
    <row r="4" spans="1:68" ht="29" x14ac:dyDescent="0.35">
      <c r="D4" s="3" t="s">
        <v>49</v>
      </c>
      <c r="F4" s="3" t="s">
        <v>48</v>
      </c>
      <c r="G4" s="35"/>
      <c r="H4" s="47" t="s">
        <v>50</v>
      </c>
      <c r="J4" s="3">
        <v>2024</v>
      </c>
      <c r="L4" s="3">
        <v>2023</v>
      </c>
      <c r="N4" s="3">
        <v>2022</v>
      </c>
      <c r="P4" s="3">
        <v>2021</v>
      </c>
      <c r="R4" s="3">
        <v>2020</v>
      </c>
      <c r="T4" s="3">
        <v>2019</v>
      </c>
      <c r="V4" s="3">
        <v>2018</v>
      </c>
      <c r="X4" s="3">
        <v>2017</v>
      </c>
      <c r="Z4" s="4">
        <v>2016</v>
      </c>
      <c r="AB4" s="4">
        <v>2015</v>
      </c>
      <c r="AD4" s="4">
        <v>2014</v>
      </c>
      <c r="AF4" s="4">
        <v>2013</v>
      </c>
      <c r="AH4" s="4">
        <v>2012</v>
      </c>
      <c r="AJ4" s="4">
        <v>2011</v>
      </c>
      <c r="AK4"/>
      <c r="AL4" s="4">
        <v>2010</v>
      </c>
      <c r="AN4" s="4">
        <v>2009</v>
      </c>
      <c r="AP4" s="4">
        <v>2008</v>
      </c>
      <c r="AR4" s="4">
        <v>2007</v>
      </c>
      <c r="AT4" s="4">
        <v>2006</v>
      </c>
      <c r="AV4" s="4">
        <v>2005</v>
      </c>
      <c r="AX4" s="4">
        <v>2004</v>
      </c>
      <c r="BA4">
        <v>2009</v>
      </c>
      <c r="BC4" t="s">
        <v>7</v>
      </c>
      <c r="BD4" t="s">
        <v>8</v>
      </c>
      <c r="BE4" t="s">
        <v>9</v>
      </c>
    </row>
    <row r="5" spans="1:68" x14ac:dyDescent="0.35">
      <c r="A5" t="s">
        <v>10</v>
      </c>
      <c r="AF5" s="5"/>
      <c r="AH5" s="5"/>
      <c r="AJ5" s="5"/>
      <c r="AK5"/>
      <c r="AL5" s="5"/>
      <c r="AN5" s="5"/>
      <c r="AP5" s="5"/>
      <c r="AR5" s="5"/>
      <c r="AT5" s="5"/>
      <c r="AV5" s="5"/>
      <c r="AX5" s="5"/>
    </row>
    <row r="6" spans="1:68" ht="6.75" customHeight="1" x14ac:dyDescent="0.35">
      <c r="AK6"/>
    </row>
    <row r="7" spans="1:68" s="18" customFormat="1" x14ac:dyDescent="0.35">
      <c r="B7" t="s">
        <v>11</v>
      </c>
      <c r="D7" s="18">
        <f>22714+6845</f>
        <v>29559</v>
      </c>
      <c r="F7" s="18">
        <f>22714+6845</f>
        <v>29559</v>
      </c>
      <c r="H7" s="18">
        <f>D7-F7</f>
        <v>0</v>
      </c>
      <c r="J7" s="18">
        <f>22469+5707</f>
        <v>28176</v>
      </c>
      <c r="L7" s="18">
        <f>8426+3255+450</f>
        <v>12131</v>
      </c>
      <c r="N7" s="18">
        <f>N13-SUM(N8:N12)</f>
        <v>11564.779999999999</v>
      </c>
      <c r="P7" s="18">
        <f>P13-SUM(P8:P12)</f>
        <v>11106.24</v>
      </c>
      <c r="R7" s="18">
        <f>R13-SUM(R8:R12)</f>
        <v>11240.509999999998</v>
      </c>
      <c r="T7" s="18">
        <v>10774.5</v>
      </c>
      <c r="V7" s="18">
        <v>11188.8</v>
      </c>
      <c r="X7" s="18">
        <v>11977.27</v>
      </c>
      <c r="Z7" s="18">
        <v>13601.119999999999</v>
      </c>
      <c r="AB7" s="18">
        <v>12925.319999999998</v>
      </c>
      <c r="AD7" s="18">
        <v>12070.989999999998</v>
      </c>
      <c r="AF7" s="18">
        <v>13417.98</v>
      </c>
      <c r="AH7" s="18">
        <v>13352.550000000001</v>
      </c>
      <c r="AJ7" s="18">
        <v>11927.869999999999</v>
      </c>
      <c r="AL7" s="19">
        <v>15826.24</v>
      </c>
      <c r="AN7" s="18">
        <v>12870.91</v>
      </c>
      <c r="AP7" s="18">
        <v>10300.99</v>
      </c>
      <c r="AR7" s="18">
        <v>11998.02</v>
      </c>
      <c r="AT7" s="18">
        <v>13605.11</v>
      </c>
      <c r="AV7" s="18">
        <v>12557.92</v>
      </c>
      <c r="AX7" s="18">
        <v>7691</v>
      </c>
      <c r="BA7" s="18">
        <v>11890</v>
      </c>
      <c r="BC7" s="18">
        <v>11849</v>
      </c>
      <c r="BD7" s="18">
        <v>4704</v>
      </c>
      <c r="BE7" s="18">
        <v>16553</v>
      </c>
    </row>
    <row r="8" spans="1:68" x14ac:dyDescent="0.35">
      <c r="B8" t="s">
        <v>12</v>
      </c>
      <c r="D8" s="20">
        <v>0</v>
      </c>
      <c r="E8" s="20"/>
      <c r="F8" s="20">
        <v>0</v>
      </c>
      <c r="G8" s="20"/>
      <c r="H8" s="20">
        <f t="shared" ref="H8:H12" si="0">D8-F8</f>
        <v>0</v>
      </c>
      <c r="I8" s="20"/>
      <c r="J8" s="20">
        <v>0</v>
      </c>
      <c r="K8" s="20"/>
      <c r="L8" s="20">
        <v>0</v>
      </c>
      <c r="M8" s="20"/>
      <c r="N8" s="20">
        <v>0</v>
      </c>
      <c r="O8" s="20"/>
      <c r="P8" s="20">
        <v>0</v>
      </c>
      <c r="Q8" s="20"/>
      <c r="R8" s="20">
        <v>0</v>
      </c>
      <c r="S8" s="20"/>
      <c r="T8" s="20">
        <v>0</v>
      </c>
      <c r="U8" s="20"/>
      <c r="V8" s="20">
        <v>-7.88</v>
      </c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1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68" x14ac:dyDescent="0.35">
      <c r="B9" t="s">
        <v>13</v>
      </c>
      <c r="D9" s="20">
        <v>1000</v>
      </c>
      <c r="E9" s="20"/>
      <c r="F9" s="20">
        <v>1000</v>
      </c>
      <c r="G9" s="20"/>
      <c r="H9" s="20">
        <f t="shared" si="0"/>
        <v>0</v>
      </c>
      <c r="I9" s="20"/>
      <c r="J9" s="20">
        <v>1000</v>
      </c>
      <c r="K9" s="20"/>
      <c r="L9" s="20">
        <v>500</v>
      </c>
      <c r="M9" s="20"/>
      <c r="N9" s="20">
        <v>0</v>
      </c>
      <c r="O9" s="20"/>
      <c r="P9" s="20">
        <v>500</v>
      </c>
      <c r="Q9" s="20"/>
      <c r="R9" s="20">
        <v>500</v>
      </c>
      <c r="S9" s="20"/>
      <c r="T9" s="20">
        <v>500</v>
      </c>
      <c r="U9" s="20"/>
      <c r="V9" s="20">
        <v>500</v>
      </c>
      <c r="W9" s="20"/>
      <c r="X9" s="20">
        <v>0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</row>
    <row r="10" spans="1:68" x14ac:dyDescent="0.35">
      <c r="B10" t="s">
        <v>14</v>
      </c>
      <c r="D10" s="20">
        <v>1000</v>
      </c>
      <c r="E10" s="20"/>
      <c r="F10" s="20">
        <v>1000</v>
      </c>
      <c r="G10" s="20"/>
      <c r="H10" s="20">
        <f t="shared" si="0"/>
        <v>0</v>
      </c>
      <c r="I10" s="20"/>
      <c r="J10" s="20">
        <v>1925</v>
      </c>
      <c r="K10" s="20"/>
      <c r="L10" s="20">
        <v>2090</v>
      </c>
      <c r="M10" s="20"/>
      <c r="N10" s="20">
        <v>0</v>
      </c>
      <c r="O10" s="20"/>
      <c r="P10" s="20">
        <v>23.97</v>
      </c>
      <c r="Q10" s="20"/>
      <c r="R10" s="20">
        <v>548.45000000000005</v>
      </c>
      <c r="S10" s="20"/>
      <c r="T10" s="20">
        <v>215</v>
      </c>
      <c r="U10" s="20"/>
      <c r="V10" s="20">
        <v>90</v>
      </c>
      <c r="W10" s="20"/>
      <c r="X10" s="20">
        <v>0</v>
      </c>
      <c r="Y10" s="20"/>
      <c r="Z10" s="20"/>
      <c r="AA10" s="20"/>
      <c r="AB10" s="20">
        <v>681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</row>
    <row r="11" spans="1:68" x14ac:dyDescent="0.35">
      <c r="B11" t="s">
        <v>15</v>
      </c>
      <c r="D11" s="20">
        <v>20000</v>
      </c>
      <c r="E11" s="20"/>
      <c r="F11" s="20">
        <v>20000</v>
      </c>
      <c r="G11" s="20"/>
      <c r="H11" s="20">
        <f t="shared" si="0"/>
        <v>0</v>
      </c>
      <c r="I11" s="20"/>
      <c r="J11" s="20">
        <v>21372</v>
      </c>
      <c r="K11" s="20"/>
      <c r="L11" s="20">
        <v>22390</v>
      </c>
      <c r="M11" s="20"/>
      <c r="N11" s="20">
        <v>20616.22</v>
      </c>
      <c r="O11" s="20"/>
      <c r="P11" s="20">
        <v>7349.79</v>
      </c>
      <c r="Q11" s="20"/>
      <c r="R11" s="20">
        <v>652.11</v>
      </c>
      <c r="S11" s="20"/>
      <c r="T11" s="20">
        <v>567.98</v>
      </c>
      <c r="U11" s="20"/>
      <c r="V11" s="20">
        <v>1078.97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</row>
    <row r="12" spans="1:68" x14ac:dyDescent="0.35">
      <c r="B12" t="s">
        <v>16</v>
      </c>
      <c r="D12" s="22">
        <v>0</v>
      </c>
      <c r="E12" s="20"/>
      <c r="F12" s="22">
        <v>0</v>
      </c>
      <c r="G12" s="42"/>
      <c r="H12" s="22">
        <f t="shared" si="0"/>
        <v>0</v>
      </c>
      <c r="I12" s="20"/>
      <c r="J12" s="22">
        <v>6567</v>
      </c>
      <c r="K12" s="20"/>
      <c r="L12" s="22">
        <v>8979</v>
      </c>
      <c r="M12" s="20"/>
      <c r="N12" s="22">
        <v>15178</v>
      </c>
      <c r="O12" s="20"/>
      <c r="P12" s="22">
        <v>2917.16</v>
      </c>
      <c r="Q12" s="20"/>
      <c r="R12" s="22">
        <v>756.9</v>
      </c>
      <c r="S12" s="20"/>
      <c r="T12" s="22">
        <v>2038.74</v>
      </c>
      <c r="U12" s="20"/>
      <c r="V12" s="22">
        <v>7499.4</v>
      </c>
      <c r="W12" s="20"/>
      <c r="X12" s="22">
        <v>0</v>
      </c>
      <c r="Y12" s="20"/>
      <c r="Z12" s="22"/>
      <c r="AA12" s="20"/>
      <c r="AB12" s="22"/>
      <c r="AC12" s="20"/>
      <c r="AD12" s="22"/>
      <c r="AE12" s="20"/>
      <c r="AF12" s="22">
        <v>7240.92</v>
      </c>
      <c r="AG12" s="20"/>
      <c r="AH12" s="22"/>
      <c r="AI12" s="20"/>
      <c r="AJ12" s="22"/>
      <c r="AK12" s="20"/>
      <c r="AL12" s="22"/>
      <c r="AM12" s="20"/>
      <c r="AN12" s="22"/>
      <c r="AO12" s="20"/>
      <c r="AP12" s="22"/>
      <c r="AQ12" s="20"/>
      <c r="AR12" s="22"/>
      <c r="AS12" s="20"/>
      <c r="AT12" s="22"/>
      <c r="AU12" s="20"/>
      <c r="AV12" s="22"/>
      <c r="AW12" s="20"/>
      <c r="AX12" s="22"/>
      <c r="AY12" s="20"/>
      <c r="AZ12" s="20"/>
      <c r="BA12" s="22"/>
      <c r="BB12" s="20"/>
      <c r="BC12" s="22"/>
      <c r="BD12" s="22"/>
      <c r="BE12" s="22"/>
      <c r="BF12" s="20"/>
    </row>
    <row r="13" spans="1:68" x14ac:dyDescent="0.35">
      <c r="D13" s="18">
        <f>SUM(D7:D12)</f>
        <v>51559</v>
      </c>
      <c r="E13" s="18"/>
      <c r="F13" s="18">
        <f>SUM(F7:F12)</f>
        <v>51559</v>
      </c>
      <c r="G13" s="18"/>
      <c r="H13" s="18">
        <f>SUM(H7:H12)</f>
        <v>0</v>
      </c>
      <c r="I13" s="18"/>
      <c r="J13" s="18">
        <f>SUM(J7:J12)</f>
        <v>59040</v>
      </c>
      <c r="K13" s="18"/>
      <c r="L13" s="18">
        <f>SUM(L7:L12)</f>
        <v>46090</v>
      </c>
      <c r="M13" s="18"/>
      <c r="N13" s="18">
        <v>47359</v>
      </c>
      <c r="O13" s="18"/>
      <c r="P13" s="18">
        <v>21897.16</v>
      </c>
      <c r="Q13" s="18"/>
      <c r="R13" s="18">
        <v>13697.97</v>
      </c>
      <c r="S13" s="18"/>
      <c r="T13" s="18">
        <f>SUM(T7:T12)</f>
        <v>14096.22</v>
      </c>
      <c r="U13" s="18"/>
      <c r="V13" s="18">
        <f>SUM(V7:V12)</f>
        <v>20349.29</v>
      </c>
      <c r="W13" s="18"/>
      <c r="X13" s="18">
        <v>11977.27</v>
      </c>
      <c r="Y13" s="18"/>
      <c r="Z13" s="18">
        <v>13601.119999999999</v>
      </c>
      <c r="AA13" s="18"/>
      <c r="AB13" s="18">
        <v>13606.319999999998</v>
      </c>
      <c r="AC13" s="18"/>
      <c r="AD13" s="18">
        <v>12070.989999999998</v>
      </c>
      <c r="AE13" s="18"/>
      <c r="AF13" s="18">
        <v>20658.900000000001</v>
      </c>
      <c r="AG13" s="18"/>
      <c r="AH13" s="18">
        <v>13352.550000000001</v>
      </c>
      <c r="AI13" s="18"/>
      <c r="AJ13" s="18">
        <v>11927.869999999999</v>
      </c>
      <c r="AK13" s="18"/>
      <c r="AL13" s="18">
        <v>15826.24</v>
      </c>
      <c r="AM13" s="18"/>
      <c r="AN13" s="5">
        <v>12870.91</v>
      </c>
      <c r="AP13" s="5">
        <v>10300.99</v>
      </c>
      <c r="AR13" s="5">
        <v>11998.02</v>
      </c>
      <c r="AT13" s="5">
        <v>13605.11</v>
      </c>
      <c r="AV13" s="5">
        <v>12557.92</v>
      </c>
      <c r="AX13" s="5">
        <v>7691</v>
      </c>
      <c r="BA13" s="5">
        <v>11890</v>
      </c>
      <c r="BC13" s="5">
        <v>11849</v>
      </c>
      <c r="BD13" s="5">
        <v>4704</v>
      </c>
      <c r="BE13" s="5">
        <v>16553</v>
      </c>
    </row>
    <row r="14" spans="1:68" x14ac:dyDescent="0.35">
      <c r="AK14"/>
    </row>
    <row r="15" spans="1:68" x14ac:dyDescent="0.35">
      <c r="A15" t="s">
        <v>17</v>
      </c>
      <c r="AK15"/>
    </row>
    <row r="16" spans="1:68" x14ac:dyDescent="0.35">
      <c r="B16" t="s">
        <v>46</v>
      </c>
      <c r="D16" s="19">
        <v>500</v>
      </c>
      <c r="E16" s="18"/>
      <c r="F16" s="19">
        <v>500</v>
      </c>
      <c r="G16" s="19"/>
      <c r="H16" s="19">
        <f>F16-D16</f>
        <v>0</v>
      </c>
      <c r="I16" s="18"/>
      <c r="J16" s="19">
        <v>421</v>
      </c>
      <c r="K16" s="18"/>
      <c r="L16" s="19">
        <v>98</v>
      </c>
      <c r="M16" s="18"/>
      <c r="N16" s="19">
        <v>91</v>
      </c>
      <c r="O16" s="18"/>
      <c r="P16" s="19">
        <v>354.15</v>
      </c>
      <c r="Q16" s="18"/>
      <c r="R16" s="19">
        <v>49.19</v>
      </c>
      <c r="S16" s="18"/>
      <c r="T16" s="19">
        <v>24.87</v>
      </c>
      <c r="U16" s="18"/>
      <c r="V16" s="19">
        <v>20</v>
      </c>
      <c r="W16" s="18"/>
      <c r="X16" s="19">
        <v>224.03</v>
      </c>
      <c r="Y16" s="18"/>
      <c r="Z16" s="18">
        <v>221.18</v>
      </c>
      <c r="AA16" s="18"/>
      <c r="AB16" s="18">
        <v>66.739999999999995</v>
      </c>
      <c r="AC16" s="18"/>
      <c r="AD16" s="18">
        <v>7.74</v>
      </c>
      <c r="AE16" s="18"/>
      <c r="AF16" s="18">
        <v>78.39</v>
      </c>
      <c r="AG16" s="18"/>
      <c r="AH16" s="18">
        <v>191.08</v>
      </c>
      <c r="AI16" s="18"/>
      <c r="AJ16" s="18">
        <v>101.57</v>
      </c>
      <c r="AK16" s="18"/>
      <c r="AL16" s="19">
        <v>32.5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30">
        <v>1043.52</v>
      </c>
      <c r="BE16" s="18">
        <v>1043.52</v>
      </c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</row>
    <row r="17" spans="2:66" x14ac:dyDescent="0.35">
      <c r="B17" s="10" t="s">
        <v>31</v>
      </c>
      <c r="D17" s="21">
        <v>0</v>
      </c>
      <c r="E17" s="20"/>
      <c r="F17" s="21">
        <v>0</v>
      </c>
      <c r="G17" s="21"/>
      <c r="H17" s="21">
        <f t="shared" ref="H17:H36" si="1">F17-D17</f>
        <v>0</v>
      </c>
      <c r="I17" s="20"/>
      <c r="J17" s="21">
        <v>0</v>
      </c>
      <c r="K17" s="20"/>
      <c r="L17" s="21">
        <v>0</v>
      </c>
      <c r="M17" s="20"/>
      <c r="N17" s="21">
        <v>0</v>
      </c>
      <c r="O17" s="20"/>
      <c r="P17" s="21">
        <v>0</v>
      </c>
      <c r="Q17" s="20"/>
      <c r="R17" s="21">
        <v>0</v>
      </c>
      <c r="S17" s="20"/>
      <c r="T17" s="21">
        <v>0</v>
      </c>
      <c r="U17" s="20"/>
      <c r="V17" s="21"/>
      <c r="W17" s="20"/>
      <c r="X17" s="21"/>
      <c r="Y17" s="20"/>
      <c r="Z17" s="20"/>
      <c r="AA17" s="20"/>
      <c r="AB17" s="20"/>
      <c r="AC17" s="20"/>
      <c r="AD17" s="20">
        <v>698</v>
      </c>
      <c r="AE17" s="20"/>
      <c r="AF17" s="20"/>
      <c r="AG17" s="20"/>
      <c r="AH17" s="20"/>
      <c r="AI17" s="20"/>
      <c r="AJ17" s="20">
        <v>710.95</v>
      </c>
      <c r="AK17" s="20"/>
      <c r="AL17" s="21"/>
      <c r="AM17" s="20"/>
      <c r="AN17" s="20">
        <v>8000</v>
      </c>
      <c r="AO17" s="20"/>
      <c r="AP17" s="20">
        <v>7200</v>
      </c>
      <c r="AQ17" s="20"/>
      <c r="AR17" s="20">
        <v>6600</v>
      </c>
      <c r="AS17" s="20"/>
      <c r="AT17" s="20">
        <v>6000</v>
      </c>
      <c r="AU17" s="20"/>
      <c r="AV17" s="20">
        <v>5500</v>
      </c>
      <c r="AW17" s="20"/>
      <c r="AX17" s="20">
        <v>5500</v>
      </c>
      <c r="AY17" s="20"/>
      <c r="AZ17" s="20"/>
      <c r="BA17" s="20">
        <v>8000</v>
      </c>
      <c r="BB17" s="20"/>
      <c r="BC17" s="20"/>
      <c r="BD17" s="31">
        <v>8000</v>
      </c>
      <c r="BE17" s="20">
        <v>8000</v>
      </c>
      <c r="BF17" s="20"/>
      <c r="BG17" s="20"/>
      <c r="BH17" s="20"/>
      <c r="BI17" s="20"/>
      <c r="BJ17" s="20"/>
      <c r="BK17" s="20"/>
      <c r="BL17" s="20"/>
      <c r="BM17" s="20"/>
      <c r="BN17" s="20"/>
    </row>
    <row r="18" spans="2:66" x14ac:dyDescent="0.35">
      <c r="B18" s="10" t="s">
        <v>45</v>
      </c>
      <c r="D18" s="21">
        <v>300</v>
      </c>
      <c r="E18" s="20"/>
      <c r="F18" s="21">
        <v>300</v>
      </c>
      <c r="G18" s="21"/>
      <c r="H18" s="21">
        <f t="shared" si="1"/>
        <v>0</v>
      </c>
      <c r="I18" s="23"/>
      <c r="J18" s="21">
        <v>25</v>
      </c>
      <c r="K18" s="23"/>
      <c r="L18" s="21">
        <v>425</v>
      </c>
      <c r="M18" s="23"/>
      <c r="N18" s="21">
        <v>850</v>
      </c>
      <c r="O18" s="23"/>
      <c r="P18" s="21">
        <v>850</v>
      </c>
      <c r="Q18" s="23"/>
      <c r="R18" s="21">
        <v>850</v>
      </c>
      <c r="S18" s="23"/>
      <c r="T18" s="21">
        <v>1556</v>
      </c>
      <c r="U18" s="23"/>
      <c r="V18" s="21"/>
      <c r="W18" s="23"/>
      <c r="X18" s="21"/>
      <c r="Y18" s="23"/>
      <c r="Z18" s="20"/>
      <c r="AA18" s="23"/>
      <c r="AB18" s="20"/>
      <c r="AC18" s="23"/>
      <c r="AD18" s="20"/>
      <c r="AE18" s="23"/>
      <c r="AF18" s="20"/>
      <c r="AG18" s="23"/>
      <c r="AH18" s="20"/>
      <c r="AI18" s="23"/>
      <c r="AJ18" s="20"/>
      <c r="AK18" s="23"/>
      <c r="AL18" s="21"/>
      <c r="AN18" s="8">
        <v>1205</v>
      </c>
      <c r="AP18" s="8">
        <v>1770</v>
      </c>
      <c r="AR18" s="8">
        <v>2470</v>
      </c>
      <c r="AT18" s="8">
        <v>1370</v>
      </c>
      <c r="AV18" s="8">
        <v>1740</v>
      </c>
      <c r="AX18" s="8">
        <v>0</v>
      </c>
      <c r="BA18">
        <v>1205</v>
      </c>
      <c r="BD18" s="9">
        <v>1510</v>
      </c>
      <c r="BE18">
        <v>1510</v>
      </c>
    </row>
    <row r="19" spans="2:66" x14ac:dyDescent="0.35">
      <c r="B19" s="10" t="s">
        <v>42</v>
      </c>
      <c r="D19" s="21">
        <f>14200-3000</f>
        <v>11200</v>
      </c>
      <c r="E19" s="20"/>
      <c r="F19" s="21">
        <v>14200</v>
      </c>
      <c r="G19" s="21"/>
      <c r="H19" s="21">
        <f t="shared" si="1"/>
        <v>3000</v>
      </c>
      <c r="I19" s="23"/>
      <c r="J19" s="21">
        <v>29700</v>
      </c>
      <c r="K19" s="23"/>
      <c r="L19" s="21">
        <v>15450</v>
      </c>
      <c r="M19" s="23"/>
      <c r="N19" s="21">
        <v>19200</v>
      </c>
      <c r="O19" s="23"/>
      <c r="P19" s="21">
        <v>19950</v>
      </c>
      <c r="Q19" s="23"/>
      <c r="R19" s="21"/>
      <c r="S19" s="23"/>
      <c r="T19" s="21"/>
      <c r="U19" s="23"/>
      <c r="V19" s="21"/>
      <c r="W19" s="23"/>
      <c r="X19" s="21"/>
      <c r="Y19" s="23"/>
      <c r="Z19" s="20"/>
      <c r="AA19" s="23"/>
      <c r="AB19" s="20"/>
      <c r="AC19" s="23"/>
      <c r="AD19" s="20"/>
      <c r="AE19" s="23"/>
      <c r="AF19" s="20"/>
      <c r="AG19" s="23"/>
      <c r="AH19" s="20"/>
      <c r="AI19" s="23"/>
      <c r="AJ19" s="20"/>
      <c r="AK19" s="23"/>
      <c r="AL19" s="21"/>
      <c r="AN19" s="8">
        <v>135</v>
      </c>
      <c r="AP19" s="8">
        <v>184.01</v>
      </c>
      <c r="AR19" s="8">
        <v>0</v>
      </c>
      <c r="AT19" s="8">
        <v>334.06</v>
      </c>
      <c r="AV19" s="8">
        <v>277.89999999999998</v>
      </c>
      <c r="AX19" s="8">
        <v>547.64</v>
      </c>
      <c r="BA19">
        <v>75</v>
      </c>
      <c r="BC19">
        <v>75</v>
      </c>
      <c r="BD19" s="9">
        <v>78</v>
      </c>
      <c r="BE19">
        <v>153</v>
      </c>
    </row>
    <row r="20" spans="2:66" x14ac:dyDescent="0.35">
      <c r="B20" t="s">
        <v>24</v>
      </c>
      <c r="D20" s="21">
        <v>1600</v>
      </c>
      <c r="E20" s="20"/>
      <c r="F20" s="21">
        <v>1600</v>
      </c>
      <c r="G20" s="21"/>
      <c r="H20" s="21">
        <f t="shared" si="1"/>
        <v>0</v>
      </c>
      <c r="I20" s="23"/>
      <c r="J20" s="21">
        <v>1600</v>
      </c>
      <c r="K20" s="23"/>
      <c r="L20" s="21">
        <v>1600</v>
      </c>
      <c r="M20" s="23"/>
      <c r="N20" s="21">
        <v>1600</v>
      </c>
      <c r="O20" s="23"/>
      <c r="P20" s="21">
        <v>1600</v>
      </c>
      <c r="Q20" s="23"/>
      <c r="R20" s="21">
        <v>1680</v>
      </c>
      <c r="S20" s="23"/>
      <c r="T20" s="21">
        <v>1600</v>
      </c>
      <c r="U20" s="23"/>
      <c r="V20" s="21">
        <v>1700</v>
      </c>
      <c r="W20" s="23"/>
      <c r="X20" s="21">
        <v>1000</v>
      </c>
      <c r="Y20" s="23"/>
      <c r="Z20" s="20">
        <v>1000</v>
      </c>
      <c r="AA20" s="23"/>
      <c r="AB20" s="20">
        <v>1900</v>
      </c>
      <c r="AC20" s="23"/>
      <c r="AD20" s="20">
        <v>1500</v>
      </c>
      <c r="AE20" s="23"/>
      <c r="AF20" s="20">
        <v>2350</v>
      </c>
      <c r="AG20" s="23"/>
      <c r="AH20" s="20">
        <v>0</v>
      </c>
      <c r="AI20" s="23"/>
      <c r="AJ20" s="20">
        <v>1830</v>
      </c>
      <c r="AK20" s="23"/>
      <c r="AL20" s="21">
        <v>1510</v>
      </c>
      <c r="AN20" s="8"/>
      <c r="AP20" s="8"/>
      <c r="AR20" s="8"/>
      <c r="AT20" s="8"/>
      <c r="AV20" s="8"/>
      <c r="AX20" s="8"/>
      <c r="BD20" s="9"/>
    </row>
    <row r="21" spans="2:66" x14ac:dyDescent="0.35">
      <c r="B21" t="s">
        <v>43</v>
      </c>
      <c r="D21" s="21">
        <v>100</v>
      </c>
      <c r="E21" s="20"/>
      <c r="F21" s="21">
        <v>100</v>
      </c>
      <c r="G21" s="21"/>
      <c r="H21" s="21">
        <f t="shared" si="1"/>
        <v>0</v>
      </c>
      <c r="I21" s="23"/>
      <c r="J21" s="21">
        <v>0</v>
      </c>
      <c r="K21" s="23"/>
      <c r="L21" s="21">
        <v>0</v>
      </c>
      <c r="M21" s="23"/>
      <c r="N21" s="21">
        <v>0</v>
      </c>
      <c r="O21" s="23"/>
      <c r="P21" s="21"/>
      <c r="Q21" s="23"/>
      <c r="R21" s="21"/>
      <c r="S21" s="23"/>
      <c r="T21" s="21"/>
      <c r="U21" s="23"/>
      <c r="V21" s="21"/>
      <c r="W21" s="23"/>
      <c r="X21" s="21"/>
      <c r="Y21" s="23"/>
      <c r="Z21" s="20"/>
      <c r="AA21" s="23"/>
      <c r="AB21" s="20"/>
      <c r="AC21" s="23"/>
      <c r="AD21" s="20"/>
      <c r="AE21" s="23"/>
      <c r="AF21" s="20"/>
      <c r="AG21" s="23"/>
      <c r="AH21" s="20"/>
      <c r="AI21" s="23"/>
      <c r="AJ21" s="20"/>
      <c r="AK21" s="23"/>
      <c r="AL21" s="21"/>
      <c r="AN21" s="8">
        <v>0</v>
      </c>
      <c r="AP21" s="8">
        <v>0</v>
      </c>
      <c r="AR21" s="8">
        <v>0</v>
      </c>
      <c r="AT21" s="8">
        <v>78.989999999999995</v>
      </c>
      <c r="AV21" s="8">
        <v>113.99</v>
      </c>
      <c r="AX21" s="8">
        <v>0</v>
      </c>
      <c r="BA21">
        <v>135</v>
      </c>
      <c r="BE21">
        <v>0</v>
      </c>
    </row>
    <row r="22" spans="2:66" x14ac:dyDescent="0.35">
      <c r="B22" t="s">
        <v>27</v>
      </c>
      <c r="D22" s="21">
        <v>0</v>
      </c>
      <c r="E22" s="20"/>
      <c r="F22" s="21">
        <v>0</v>
      </c>
      <c r="G22" s="21"/>
      <c r="H22" s="21">
        <f t="shared" si="1"/>
        <v>0</v>
      </c>
      <c r="I22" s="23"/>
      <c r="J22" s="21">
        <v>0</v>
      </c>
      <c r="K22" s="23"/>
      <c r="L22" s="21">
        <v>0</v>
      </c>
      <c r="M22" s="23"/>
      <c r="N22" s="21">
        <v>0</v>
      </c>
      <c r="O22" s="23"/>
      <c r="P22" s="21">
        <v>0</v>
      </c>
      <c r="Q22" s="23"/>
      <c r="R22" s="21">
        <v>0</v>
      </c>
      <c r="S22" s="23"/>
      <c r="T22" s="21">
        <v>0</v>
      </c>
      <c r="U22" s="23"/>
      <c r="V22" s="21"/>
      <c r="W22" s="23"/>
      <c r="X22" s="21"/>
      <c r="Y22" s="23"/>
      <c r="Z22" s="20">
        <v>206.32</v>
      </c>
      <c r="AA22" s="23"/>
      <c r="AB22" s="20"/>
      <c r="AC22" s="23"/>
      <c r="AD22" s="20"/>
      <c r="AE22" s="23"/>
      <c r="AF22" s="20">
        <v>615</v>
      </c>
      <c r="AG22" s="23"/>
      <c r="AH22" s="20"/>
      <c r="AI22" s="23"/>
      <c r="AJ22" s="20"/>
      <c r="AK22" s="23"/>
      <c r="AL22" s="21"/>
      <c r="AN22" s="8">
        <v>0</v>
      </c>
      <c r="AP22" s="8">
        <v>0</v>
      </c>
      <c r="AR22" s="8">
        <v>20</v>
      </c>
      <c r="AT22" s="8">
        <v>20</v>
      </c>
      <c r="AV22" s="8">
        <v>20</v>
      </c>
      <c r="AX22" s="8">
        <v>29</v>
      </c>
      <c r="BE22">
        <v>0</v>
      </c>
    </row>
    <row r="23" spans="2:66" x14ac:dyDescent="0.35">
      <c r="B23" t="s">
        <v>29</v>
      </c>
      <c r="D23" s="21">
        <v>1000</v>
      </c>
      <c r="E23" s="20"/>
      <c r="F23" s="21">
        <v>1000</v>
      </c>
      <c r="G23" s="21"/>
      <c r="H23" s="21">
        <f t="shared" si="1"/>
        <v>0</v>
      </c>
      <c r="I23" s="23"/>
      <c r="J23" s="21">
        <v>1374</v>
      </c>
      <c r="K23" s="23"/>
      <c r="L23" s="21">
        <v>3595</v>
      </c>
      <c r="M23" s="23"/>
      <c r="N23" s="21">
        <v>0</v>
      </c>
      <c r="O23" s="23"/>
      <c r="P23" s="21">
        <v>0</v>
      </c>
      <c r="Q23" s="23"/>
      <c r="R23" s="21">
        <v>485</v>
      </c>
      <c r="S23" s="23"/>
      <c r="T23" s="21">
        <v>400</v>
      </c>
      <c r="U23" s="23"/>
      <c r="V23" s="21">
        <v>450</v>
      </c>
      <c r="W23" s="23"/>
      <c r="X23" s="21">
        <v>0</v>
      </c>
      <c r="Y23" s="23"/>
      <c r="Z23" s="20"/>
      <c r="AA23" s="23"/>
      <c r="AB23" s="20">
        <v>1547</v>
      </c>
      <c r="AC23" s="23"/>
      <c r="AD23" s="20">
        <v>354.28</v>
      </c>
      <c r="AE23" s="23"/>
      <c r="AF23" s="20">
        <v>327.5</v>
      </c>
      <c r="AG23" s="23"/>
      <c r="AH23" s="20">
        <v>85</v>
      </c>
      <c r="AI23" s="23"/>
      <c r="AJ23" s="20"/>
      <c r="AK23" s="23"/>
      <c r="AL23" s="21">
        <v>1043.52</v>
      </c>
      <c r="AN23" s="8"/>
      <c r="AP23" s="8"/>
      <c r="AR23" s="8"/>
      <c r="AT23" s="8"/>
      <c r="AV23" s="8"/>
      <c r="AX23" s="8"/>
      <c r="BD23" s="9"/>
    </row>
    <row r="24" spans="2:66" x14ac:dyDescent="0.35">
      <c r="B24" t="s">
        <v>44</v>
      </c>
      <c r="D24" s="21">
        <f>1000+5000</f>
        <v>6000</v>
      </c>
      <c r="E24" s="20"/>
      <c r="F24" s="21">
        <v>1000</v>
      </c>
      <c r="G24" s="21"/>
      <c r="H24" s="21">
        <f t="shared" si="1"/>
        <v>-5000</v>
      </c>
      <c r="I24" s="23"/>
      <c r="J24" s="21">
        <v>921</v>
      </c>
      <c r="K24" s="23"/>
      <c r="L24" s="21">
        <v>12650</v>
      </c>
      <c r="M24" s="23"/>
      <c r="N24" s="21">
        <v>12257</v>
      </c>
      <c r="O24" s="23"/>
      <c r="P24" s="21">
        <v>1989.52</v>
      </c>
      <c r="Q24" s="23"/>
      <c r="R24" s="21">
        <v>0</v>
      </c>
      <c r="S24" s="23"/>
      <c r="T24" s="21">
        <v>0</v>
      </c>
      <c r="U24" s="23"/>
      <c r="V24" s="21">
        <v>0</v>
      </c>
      <c r="W24" s="23"/>
      <c r="X24" s="21">
        <v>0</v>
      </c>
      <c r="Y24" s="23"/>
      <c r="Z24" s="20"/>
      <c r="AA24" s="23"/>
      <c r="AB24" s="20"/>
      <c r="AC24" s="23"/>
      <c r="AD24" s="20"/>
      <c r="AE24" s="23"/>
      <c r="AF24" s="20">
        <v>300</v>
      </c>
      <c r="AG24" s="23"/>
      <c r="AH24" s="20"/>
      <c r="AI24" s="23"/>
      <c r="AJ24" s="20"/>
      <c r="AK24" s="23"/>
      <c r="AL24" s="21"/>
      <c r="AN24" s="8">
        <v>417.71000000000004</v>
      </c>
      <c r="AP24" s="8">
        <v>781.6</v>
      </c>
      <c r="AR24" s="8">
        <v>558.78</v>
      </c>
      <c r="AT24" s="8">
        <v>250</v>
      </c>
      <c r="AV24" s="8"/>
      <c r="AX24" s="8"/>
      <c r="BA24">
        <v>417.71000000000004</v>
      </c>
      <c r="BC24">
        <v>630.93999999999994</v>
      </c>
      <c r="BE24">
        <v>630.93999999999994</v>
      </c>
    </row>
    <row r="25" spans="2:66" x14ac:dyDescent="0.35">
      <c r="B25" t="s">
        <v>19</v>
      </c>
      <c r="D25" s="21">
        <v>250</v>
      </c>
      <c r="E25" s="20"/>
      <c r="F25" s="21">
        <v>250</v>
      </c>
      <c r="G25" s="21"/>
      <c r="H25" s="21">
        <f t="shared" si="1"/>
        <v>0</v>
      </c>
      <c r="I25" s="23"/>
      <c r="J25" s="21">
        <v>22</v>
      </c>
      <c r="K25" s="23"/>
      <c r="L25" s="21">
        <v>216</v>
      </c>
      <c r="M25" s="23"/>
      <c r="N25" s="21">
        <v>113.68</v>
      </c>
      <c r="O25" s="23"/>
      <c r="P25" s="21">
        <v>100</v>
      </c>
      <c r="Q25" s="23"/>
      <c r="R25" s="21">
        <v>137.91999999999999</v>
      </c>
      <c r="S25" s="23"/>
      <c r="T25" s="21">
        <v>110</v>
      </c>
      <c r="U25" s="23"/>
      <c r="V25" s="21">
        <v>108</v>
      </c>
      <c r="W25" s="23"/>
      <c r="X25" s="21">
        <v>142.61000000000001</v>
      </c>
      <c r="Y25" s="23"/>
      <c r="Z25" s="20">
        <v>524.61</v>
      </c>
      <c r="AA25" s="23"/>
      <c r="AB25" s="20">
        <v>361.95</v>
      </c>
      <c r="AC25" s="23"/>
      <c r="AD25" s="20">
        <v>292.39999999999998</v>
      </c>
      <c r="AE25" s="23"/>
      <c r="AF25" s="20">
        <v>474.08</v>
      </c>
      <c r="AG25" s="23"/>
      <c r="AH25" s="20">
        <v>385.96</v>
      </c>
      <c r="AI25" s="23"/>
      <c r="AJ25" s="20">
        <v>235.07</v>
      </c>
      <c r="AK25" s="23"/>
      <c r="AL25" s="21">
        <v>153</v>
      </c>
      <c r="AN25">
        <v>734.38</v>
      </c>
      <c r="AP25" s="8">
        <v>747.02</v>
      </c>
      <c r="AR25" s="8">
        <v>2025</v>
      </c>
      <c r="AT25" s="8">
        <v>3446</v>
      </c>
      <c r="AV25" s="8">
        <v>257.45999999999998</v>
      </c>
      <c r="AX25" s="8">
        <v>312.49</v>
      </c>
      <c r="BA25">
        <v>734.38</v>
      </c>
      <c r="BD25" s="9">
        <v>494.81</v>
      </c>
      <c r="BE25">
        <v>494.81</v>
      </c>
    </row>
    <row r="26" spans="2:66" x14ac:dyDescent="0.35">
      <c r="B26" s="10" t="s">
        <v>32</v>
      </c>
      <c r="D26" s="21">
        <v>340</v>
      </c>
      <c r="E26" s="20"/>
      <c r="F26" s="21">
        <v>340</v>
      </c>
      <c r="G26" s="21"/>
      <c r="H26" s="21">
        <f t="shared" si="1"/>
        <v>0</v>
      </c>
      <c r="I26" s="23"/>
      <c r="J26" s="21">
        <v>340</v>
      </c>
      <c r="K26" s="23"/>
      <c r="L26" s="21">
        <v>0</v>
      </c>
      <c r="M26" s="23"/>
      <c r="N26" s="21">
        <v>150</v>
      </c>
      <c r="O26" s="23"/>
      <c r="P26" s="21">
        <v>250</v>
      </c>
      <c r="Q26" s="23"/>
      <c r="R26" s="21">
        <v>0</v>
      </c>
      <c r="S26" s="23"/>
      <c r="T26" s="21">
        <v>0</v>
      </c>
      <c r="U26" s="23"/>
      <c r="V26" s="21">
        <v>534.20000000000005</v>
      </c>
      <c r="W26" s="23"/>
      <c r="X26" s="21"/>
      <c r="Y26" s="23"/>
      <c r="Z26" s="20">
        <v>93</v>
      </c>
      <c r="AA26" s="23"/>
      <c r="AB26" s="20">
        <v>223</v>
      </c>
      <c r="AC26" s="23"/>
      <c r="AD26" s="20">
        <v>90</v>
      </c>
      <c r="AE26" s="23"/>
      <c r="AF26" s="20">
        <v>90</v>
      </c>
      <c r="AG26" s="23"/>
      <c r="AH26" s="20">
        <v>200</v>
      </c>
      <c r="AI26" s="23"/>
      <c r="AJ26" s="20">
        <v>130</v>
      </c>
      <c r="AK26" s="23"/>
      <c r="AL26" s="21">
        <v>322</v>
      </c>
      <c r="AN26" s="8"/>
      <c r="AP26" s="8">
        <v>28.3</v>
      </c>
      <c r="AR26" s="8">
        <v>37</v>
      </c>
      <c r="AT26" s="8">
        <v>36</v>
      </c>
      <c r="AV26" s="8"/>
      <c r="AX26" s="8"/>
      <c r="BC26">
        <v>0</v>
      </c>
      <c r="BE26">
        <v>0</v>
      </c>
    </row>
    <row r="27" spans="2:66" x14ac:dyDescent="0.35">
      <c r="B27" t="s">
        <v>20</v>
      </c>
      <c r="D27" s="21">
        <v>570</v>
      </c>
      <c r="E27" s="20"/>
      <c r="F27" s="21">
        <v>570</v>
      </c>
      <c r="G27" s="21"/>
      <c r="H27" s="21">
        <f t="shared" si="1"/>
        <v>0</v>
      </c>
      <c r="I27" s="23"/>
      <c r="J27" s="21">
        <v>0</v>
      </c>
      <c r="K27" s="23"/>
      <c r="L27" s="21">
        <v>0</v>
      </c>
      <c r="M27" s="23"/>
      <c r="N27" s="21">
        <v>570.32000000000005</v>
      </c>
      <c r="O27" s="23"/>
      <c r="P27" s="21">
        <v>258.10000000000002</v>
      </c>
      <c r="Q27" s="23"/>
      <c r="R27" s="21">
        <v>86.08</v>
      </c>
      <c r="S27" s="23"/>
      <c r="T27" s="21">
        <v>311.88</v>
      </c>
      <c r="U27" s="23"/>
      <c r="V27" s="21">
        <v>420</v>
      </c>
      <c r="W27" s="23"/>
      <c r="X27" s="21"/>
      <c r="Y27" s="23"/>
      <c r="Z27" s="20"/>
      <c r="AA27" s="23"/>
      <c r="AB27" s="20"/>
      <c r="AC27" s="23"/>
      <c r="AD27" s="20"/>
      <c r="AE27" s="23"/>
      <c r="AF27" s="20"/>
      <c r="AG27" s="23"/>
      <c r="AH27" s="20"/>
      <c r="AI27" s="23"/>
      <c r="AJ27" s="20"/>
      <c r="AK27" s="23"/>
      <c r="AL27" s="21"/>
      <c r="AN27" s="8">
        <v>96</v>
      </c>
      <c r="AP27" s="8">
        <v>94</v>
      </c>
      <c r="AR27" s="8">
        <v>92</v>
      </c>
      <c r="AT27" s="8">
        <v>76</v>
      </c>
      <c r="AV27" s="8">
        <v>76</v>
      </c>
      <c r="AX27" s="8">
        <v>76</v>
      </c>
      <c r="BA27">
        <v>96</v>
      </c>
      <c r="BD27" s="9">
        <v>96</v>
      </c>
      <c r="BE27">
        <v>96</v>
      </c>
    </row>
    <row r="28" spans="2:66" x14ac:dyDescent="0.35">
      <c r="B28" s="10" t="s">
        <v>30</v>
      </c>
      <c r="D28" s="21">
        <v>0</v>
      </c>
      <c r="E28" s="20"/>
      <c r="F28" s="21">
        <v>0</v>
      </c>
      <c r="H28" s="21">
        <f t="shared" si="1"/>
        <v>0</v>
      </c>
      <c r="I28" s="23"/>
      <c r="J28" s="21">
        <v>0</v>
      </c>
      <c r="K28" s="23"/>
      <c r="L28" s="21">
        <v>0</v>
      </c>
      <c r="M28" s="23"/>
      <c r="N28" s="21">
        <v>48</v>
      </c>
      <c r="O28" s="23"/>
      <c r="P28" s="21">
        <v>0</v>
      </c>
      <c r="Q28" s="23"/>
      <c r="R28" s="21">
        <v>0</v>
      </c>
      <c r="S28" s="23"/>
      <c r="T28" s="21">
        <v>73.52</v>
      </c>
      <c r="U28" s="23"/>
      <c r="V28" s="21">
        <v>94.98</v>
      </c>
      <c r="W28" s="23"/>
      <c r="X28" s="21">
        <v>129.9900000000016</v>
      </c>
      <c r="Y28" s="23"/>
      <c r="Z28" s="20">
        <v>0</v>
      </c>
      <c r="AA28" s="23"/>
      <c r="AB28" s="23"/>
      <c r="AC28" s="23"/>
      <c r="AD28" s="20">
        <v>0</v>
      </c>
      <c r="AE28" s="23"/>
      <c r="AF28" s="20"/>
      <c r="AG28" s="23"/>
      <c r="AH28" s="20">
        <v>139.69999999999999</v>
      </c>
      <c r="AI28" s="23"/>
      <c r="AJ28" s="20">
        <v>275.49</v>
      </c>
      <c r="AK28" s="23"/>
      <c r="AL28" s="21">
        <v>250</v>
      </c>
      <c r="AN28" s="8"/>
      <c r="AP28" s="8"/>
      <c r="AR28" s="8"/>
      <c r="AT28" s="8"/>
      <c r="AV28" s="8"/>
      <c r="AX28" s="8"/>
      <c r="BE28">
        <v>0</v>
      </c>
    </row>
    <row r="29" spans="2:66" x14ac:dyDescent="0.35">
      <c r="B29" t="s">
        <v>28</v>
      </c>
      <c r="D29" s="21">
        <v>270</v>
      </c>
      <c r="E29" s="20"/>
      <c r="F29" s="21">
        <v>270</v>
      </c>
      <c r="G29" s="21"/>
      <c r="H29" s="21">
        <f t="shared" si="1"/>
        <v>0</v>
      </c>
      <c r="I29" s="23"/>
      <c r="J29" s="21">
        <v>256</v>
      </c>
      <c r="K29" s="23"/>
      <c r="L29" s="21">
        <v>248</v>
      </c>
      <c r="M29" s="23"/>
      <c r="N29" s="21">
        <v>232</v>
      </c>
      <c r="O29" s="23"/>
      <c r="P29" s="21">
        <v>204</v>
      </c>
      <c r="Q29" s="23"/>
      <c r="R29" s="21">
        <v>168</v>
      </c>
      <c r="S29" s="23"/>
      <c r="T29" s="21">
        <v>154</v>
      </c>
      <c r="U29" s="23"/>
      <c r="V29" s="21">
        <v>140</v>
      </c>
      <c r="W29" s="23"/>
      <c r="X29" s="21">
        <v>132</v>
      </c>
      <c r="Y29" s="23"/>
      <c r="Z29" s="20">
        <v>130</v>
      </c>
      <c r="AA29" s="23"/>
      <c r="AB29" s="20">
        <v>130</v>
      </c>
      <c r="AC29" s="23"/>
      <c r="AD29" s="20">
        <v>128</v>
      </c>
      <c r="AE29" s="23"/>
      <c r="AF29" s="20">
        <v>124</v>
      </c>
      <c r="AG29" s="23"/>
      <c r="AH29" s="20">
        <v>120</v>
      </c>
      <c r="AI29" s="23"/>
      <c r="AJ29" s="20">
        <v>96</v>
      </c>
      <c r="AK29" s="23"/>
      <c r="AL29" s="21">
        <v>96</v>
      </c>
      <c r="AN29" s="8">
        <v>38.26</v>
      </c>
      <c r="AP29" s="8">
        <v>460.21000000000004</v>
      </c>
      <c r="AR29" s="8">
        <v>113.9</v>
      </c>
      <c r="AT29" s="8">
        <v>0</v>
      </c>
      <c r="AV29" s="8">
        <v>86</v>
      </c>
      <c r="AX29" s="8">
        <v>51.89</v>
      </c>
      <c r="BA29">
        <v>39</v>
      </c>
      <c r="BD29" s="9">
        <v>32.5</v>
      </c>
      <c r="BE29">
        <v>32.5</v>
      </c>
    </row>
    <row r="30" spans="2:66" s="36" customFormat="1" ht="29" x14ac:dyDescent="0.35">
      <c r="B30" s="37" t="s">
        <v>47</v>
      </c>
      <c r="D30" s="38">
        <f>12000-2000</f>
        <v>10000</v>
      </c>
      <c r="E30" s="40"/>
      <c r="F30" s="38">
        <v>12000</v>
      </c>
      <c r="G30" s="38"/>
      <c r="H30" s="38">
        <f t="shared" si="1"/>
        <v>2000</v>
      </c>
      <c r="I30" s="39"/>
      <c r="J30" s="38"/>
      <c r="K30" s="39"/>
      <c r="L30" s="38"/>
      <c r="M30" s="39"/>
      <c r="N30" s="38"/>
      <c r="O30" s="39"/>
      <c r="P30" s="38"/>
      <c r="Q30" s="39"/>
      <c r="R30" s="38"/>
      <c r="S30" s="39"/>
      <c r="T30" s="38"/>
      <c r="U30" s="39"/>
      <c r="V30" s="38"/>
      <c r="W30" s="39"/>
      <c r="X30" s="38"/>
      <c r="Y30" s="39"/>
      <c r="Z30" s="40"/>
      <c r="AA30" s="39"/>
      <c r="AB30" s="40">
        <v>3200</v>
      </c>
      <c r="AC30" s="39"/>
      <c r="AD30" s="40"/>
      <c r="AE30" s="39"/>
      <c r="AF30" s="40"/>
      <c r="AG30" s="39"/>
      <c r="AH30" s="40"/>
      <c r="AI30" s="39"/>
      <c r="AJ30" s="40"/>
      <c r="AK30" s="39"/>
      <c r="AL30" s="38"/>
      <c r="AN30" s="36">
        <v>39</v>
      </c>
      <c r="AP30" s="41">
        <v>0</v>
      </c>
      <c r="AR30" s="41">
        <v>0</v>
      </c>
      <c r="AT30" s="41">
        <v>0</v>
      </c>
      <c r="AV30" s="41">
        <v>17.149999999999999</v>
      </c>
      <c r="AX30" s="41">
        <v>0</v>
      </c>
      <c r="BA30" s="36">
        <v>38.26</v>
      </c>
      <c r="BC30" s="36">
        <v>250</v>
      </c>
      <c r="BE30" s="36">
        <v>250</v>
      </c>
    </row>
    <row r="31" spans="2:66" x14ac:dyDescent="0.35">
      <c r="B31" t="s">
        <v>22</v>
      </c>
      <c r="D31" s="24">
        <v>20</v>
      </c>
      <c r="E31" s="20"/>
      <c r="F31" s="24">
        <v>20</v>
      </c>
      <c r="G31" s="24"/>
      <c r="H31" s="24">
        <f t="shared" si="1"/>
        <v>0</v>
      </c>
      <c r="I31" s="23"/>
      <c r="J31" s="24">
        <v>20</v>
      </c>
      <c r="K31" s="23"/>
      <c r="L31" s="24">
        <v>20</v>
      </c>
      <c r="M31" s="23"/>
      <c r="N31" s="24">
        <v>0</v>
      </c>
      <c r="O31" s="23"/>
      <c r="P31" s="24">
        <v>20</v>
      </c>
      <c r="Q31" s="23"/>
      <c r="R31" s="24">
        <v>20</v>
      </c>
      <c r="S31" s="23"/>
      <c r="T31" s="24">
        <v>20</v>
      </c>
      <c r="U31" s="23"/>
      <c r="V31" s="24">
        <v>20</v>
      </c>
      <c r="W31" s="23"/>
      <c r="X31" s="24" t="s">
        <v>23</v>
      </c>
      <c r="Y31" s="23"/>
      <c r="Z31" s="20">
        <v>0</v>
      </c>
      <c r="AA31" s="23"/>
      <c r="AB31" s="20">
        <v>0</v>
      </c>
      <c r="AC31" s="23"/>
      <c r="AD31" s="20">
        <v>0</v>
      </c>
      <c r="AE31" s="23"/>
      <c r="AF31" s="20">
        <v>0</v>
      </c>
      <c r="AG31" s="23"/>
      <c r="AH31" s="20">
        <v>0</v>
      </c>
      <c r="AI31" s="23"/>
      <c r="AJ31" s="20">
        <v>100</v>
      </c>
      <c r="AK31" s="23"/>
      <c r="AL31" s="21">
        <v>0</v>
      </c>
      <c r="AN31" s="8"/>
      <c r="AP31" s="8"/>
      <c r="AR31" s="8"/>
      <c r="AT31" s="8"/>
      <c r="AV31" s="8"/>
      <c r="AX31" s="8"/>
      <c r="BD31" s="9">
        <v>0</v>
      </c>
      <c r="BE31">
        <v>0</v>
      </c>
    </row>
    <row r="32" spans="2:66" x14ac:dyDescent="0.35">
      <c r="B32" t="s">
        <v>26</v>
      </c>
      <c r="D32" s="21">
        <v>470</v>
      </c>
      <c r="E32" s="20"/>
      <c r="F32" s="21">
        <v>470</v>
      </c>
      <c r="G32" s="21"/>
      <c r="H32" s="21">
        <f t="shared" si="1"/>
        <v>0</v>
      </c>
      <c r="I32" s="23"/>
      <c r="J32" s="21">
        <v>392</v>
      </c>
      <c r="K32" s="23"/>
      <c r="L32" s="21">
        <v>347</v>
      </c>
      <c r="M32" s="23"/>
      <c r="N32" s="21">
        <v>215.97</v>
      </c>
      <c r="O32" s="23"/>
      <c r="P32" s="21">
        <v>0</v>
      </c>
      <c r="Q32" s="23"/>
      <c r="R32" s="21">
        <v>50</v>
      </c>
      <c r="S32" s="23"/>
      <c r="T32" s="21">
        <v>306.83</v>
      </c>
      <c r="U32" s="23"/>
      <c r="V32" s="21">
        <v>513.44000000000005</v>
      </c>
      <c r="W32" s="23"/>
      <c r="X32" s="21">
        <v>467.56</v>
      </c>
      <c r="Y32" s="23"/>
      <c r="Z32" s="20">
        <v>671.45</v>
      </c>
      <c r="AA32" s="23"/>
      <c r="AB32" s="20">
        <v>741.1</v>
      </c>
      <c r="AC32" s="23"/>
      <c r="AD32" s="20">
        <v>803.38</v>
      </c>
      <c r="AE32" s="23"/>
      <c r="AF32" s="20">
        <v>694.23</v>
      </c>
      <c r="AG32" s="23"/>
      <c r="AH32" s="20">
        <v>344.51</v>
      </c>
      <c r="AI32" s="23"/>
      <c r="AJ32" s="20">
        <v>1020.12</v>
      </c>
      <c r="AK32" s="23"/>
      <c r="AL32" s="21">
        <v>494.81</v>
      </c>
      <c r="AN32">
        <v>545.39</v>
      </c>
      <c r="AP32" s="8">
        <v>260.66000000000003</v>
      </c>
      <c r="AR32" s="8"/>
      <c r="AT32" s="8"/>
      <c r="AV32" s="8"/>
      <c r="AX32" s="8"/>
      <c r="BA32">
        <v>545.39</v>
      </c>
      <c r="BE32">
        <v>0</v>
      </c>
    </row>
    <row r="33" spans="1:65" x14ac:dyDescent="0.35">
      <c r="B33" t="s">
        <v>21</v>
      </c>
      <c r="D33" s="21">
        <v>100</v>
      </c>
      <c r="E33" s="20"/>
      <c r="F33" s="21">
        <v>100</v>
      </c>
      <c r="G33" s="21"/>
      <c r="H33" s="21">
        <f t="shared" si="1"/>
        <v>0</v>
      </c>
      <c r="I33" s="23"/>
      <c r="J33" s="21">
        <v>430</v>
      </c>
      <c r="K33" s="23"/>
      <c r="L33" s="21">
        <v>96</v>
      </c>
      <c r="M33" s="23"/>
      <c r="N33" s="21">
        <v>119</v>
      </c>
      <c r="O33" s="23"/>
      <c r="P33" s="21">
        <v>208.49</v>
      </c>
      <c r="Q33" s="23"/>
      <c r="R33" s="21">
        <v>153.49</v>
      </c>
      <c r="S33" s="23"/>
      <c r="T33" s="21">
        <v>287</v>
      </c>
      <c r="U33" s="23"/>
      <c r="V33" s="21">
        <v>0</v>
      </c>
      <c r="W33" s="23"/>
      <c r="X33" s="21">
        <v>211.85</v>
      </c>
      <c r="Y33" s="23"/>
      <c r="Z33" s="20">
        <v>200</v>
      </c>
      <c r="AA33" s="23"/>
      <c r="AB33" s="20">
        <v>165</v>
      </c>
      <c r="AC33" s="23"/>
      <c r="AD33" s="20">
        <v>0</v>
      </c>
      <c r="AE33" s="23"/>
      <c r="AF33" s="20">
        <v>0</v>
      </c>
      <c r="AG33" s="23"/>
      <c r="AH33" s="20">
        <v>0</v>
      </c>
      <c r="AI33" s="23"/>
      <c r="AJ33" s="20">
        <v>0</v>
      </c>
      <c r="AK33" s="23"/>
      <c r="AL33" s="21">
        <v>0</v>
      </c>
      <c r="AP33" s="8"/>
      <c r="AR33" s="8"/>
      <c r="AT33" s="8"/>
      <c r="AV33" s="8"/>
      <c r="AX33" s="8"/>
    </row>
    <row r="34" spans="1:65" x14ac:dyDescent="0.35">
      <c r="B34" t="s">
        <v>18</v>
      </c>
      <c r="D34" s="21">
        <v>18215</v>
      </c>
      <c r="E34" s="20"/>
      <c r="F34" s="21">
        <v>18215</v>
      </c>
      <c r="G34" s="21"/>
      <c r="H34" s="21">
        <f t="shared" si="1"/>
        <v>0</v>
      </c>
      <c r="I34" s="20"/>
      <c r="J34" s="21">
        <v>11790</v>
      </c>
      <c r="K34" s="20"/>
      <c r="L34" s="21">
        <v>12390</v>
      </c>
      <c r="M34" s="20"/>
      <c r="N34" s="21">
        <v>8446</v>
      </c>
      <c r="O34" s="20"/>
      <c r="P34" s="21">
        <v>8200</v>
      </c>
      <c r="Q34" s="20"/>
      <c r="R34" s="21">
        <v>7214.12</v>
      </c>
      <c r="S34" s="20"/>
      <c r="T34" s="21">
        <v>7004</v>
      </c>
      <c r="U34" s="20"/>
      <c r="V34" s="21">
        <v>6800</v>
      </c>
      <c r="W34" s="20"/>
      <c r="X34" s="21">
        <v>6800</v>
      </c>
      <c r="Y34" s="20"/>
      <c r="Z34" s="20">
        <v>6200</v>
      </c>
      <c r="AA34" s="20"/>
      <c r="AB34" s="20">
        <v>6200</v>
      </c>
      <c r="AC34" s="20"/>
      <c r="AD34" s="20">
        <v>6200</v>
      </c>
      <c r="AE34" s="20"/>
      <c r="AF34" s="20">
        <v>6200</v>
      </c>
      <c r="AG34" s="20"/>
      <c r="AH34" s="20">
        <v>12400</v>
      </c>
      <c r="AI34" s="20"/>
      <c r="AJ34" s="20">
        <v>5900</v>
      </c>
      <c r="AK34" s="20"/>
      <c r="AL34" s="21">
        <v>8000</v>
      </c>
      <c r="AM34" s="20"/>
      <c r="AN34" s="20"/>
      <c r="AO34" s="20"/>
      <c r="AP34" s="20"/>
      <c r="AQ34" s="20"/>
      <c r="AR34" s="20"/>
      <c r="AS34" s="20"/>
      <c r="AT34" s="20">
        <v>1538</v>
      </c>
      <c r="AU34" s="20"/>
      <c r="AV34" s="20">
        <v>1000</v>
      </c>
      <c r="AW34" s="20"/>
      <c r="AX34" s="20">
        <v>1000</v>
      </c>
      <c r="AY34" s="20"/>
      <c r="AZ34" s="20"/>
      <c r="BA34" s="20"/>
      <c r="BB34" s="20"/>
      <c r="BC34" s="20">
        <v>0</v>
      </c>
      <c r="BD34" s="20"/>
      <c r="BE34" s="20">
        <v>0</v>
      </c>
      <c r="BF34" s="20"/>
      <c r="BG34" s="20"/>
      <c r="BH34" s="20"/>
      <c r="BI34" s="20"/>
    </row>
    <row r="35" spans="1:65" x14ac:dyDescent="0.35">
      <c r="B35" t="s">
        <v>25</v>
      </c>
      <c r="D35" s="21">
        <v>624</v>
      </c>
      <c r="E35" s="20"/>
      <c r="F35" s="21">
        <v>624</v>
      </c>
      <c r="G35" s="21"/>
      <c r="H35" s="21">
        <f t="shared" si="1"/>
        <v>0</v>
      </c>
      <c r="I35" s="23"/>
      <c r="J35" s="21">
        <v>466</v>
      </c>
      <c r="K35" s="23"/>
      <c r="L35" s="21">
        <v>565</v>
      </c>
      <c r="M35" s="23"/>
      <c r="N35" s="21">
        <v>624</v>
      </c>
      <c r="O35" s="23"/>
      <c r="P35" s="21">
        <v>602.54999999999995</v>
      </c>
      <c r="Q35" s="23"/>
      <c r="R35" s="21">
        <v>413.33</v>
      </c>
      <c r="S35" s="23"/>
      <c r="T35" s="21">
        <v>482.7</v>
      </c>
      <c r="U35" s="23"/>
      <c r="V35" s="21">
        <v>429.63</v>
      </c>
      <c r="W35" s="23"/>
      <c r="X35" s="21">
        <v>438</v>
      </c>
      <c r="Y35" s="23"/>
      <c r="Z35" s="20">
        <v>387.43</v>
      </c>
      <c r="AA35" s="23"/>
      <c r="AB35" s="20">
        <v>548.86</v>
      </c>
      <c r="AC35" s="23"/>
      <c r="AD35" s="20">
        <v>568.05999999999995</v>
      </c>
      <c r="AE35" s="23"/>
      <c r="AF35" s="20">
        <v>563</v>
      </c>
      <c r="AG35" s="23"/>
      <c r="AH35" s="20">
        <v>718.86</v>
      </c>
      <c r="AI35" s="23"/>
      <c r="AJ35" s="20">
        <v>832.38</v>
      </c>
      <c r="AK35" s="23"/>
      <c r="AL35" s="21">
        <v>630.93999999999994</v>
      </c>
      <c r="AN35" s="8">
        <v>275</v>
      </c>
      <c r="AP35" s="8">
        <v>250</v>
      </c>
      <c r="AR35" s="8"/>
      <c r="AT35" s="8">
        <v>283</v>
      </c>
      <c r="AV35" s="8">
        <v>310</v>
      </c>
      <c r="AX35" s="8"/>
      <c r="BA35">
        <v>200</v>
      </c>
      <c r="BC35">
        <v>200</v>
      </c>
      <c r="BD35" s="9">
        <v>122</v>
      </c>
      <c r="BE35">
        <v>322</v>
      </c>
    </row>
    <row r="36" spans="1:65" ht="11.5" customHeight="1" x14ac:dyDescent="0.35">
      <c r="D36" s="11"/>
      <c r="F36" s="11"/>
      <c r="G36" s="43"/>
      <c r="H36" s="11"/>
      <c r="J36" s="11"/>
      <c r="L36" s="11"/>
      <c r="N36" s="11"/>
      <c r="P36" s="11"/>
      <c r="R36" s="11"/>
      <c r="T36" s="11"/>
      <c r="V36" s="11"/>
      <c r="X36" s="11"/>
      <c r="Z36" s="11"/>
      <c r="AB36" s="11"/>
      <c r="AD36" s="11"/>
      <c r="AF36" s="11"/>
      <c r="AH36" s="11"/>
      <c r="AJ36" s="11"/>
      <c r="AK36"/>
      <c r="AL36" s="11"/>
      <c r="AN36" s="11"/>
      <c r="AP36" s="11"/>
      <c r="AR36" s="11"/>
      <c r="AT36" s="11"/>
      <c r="AV36" s="11"/>
      <c r="AX36" s="11"/>
      <c r="BA36" s="11"/>
      <c r="BC36" s="11"/>
      <c r="BD36" s="11"/>
      <c r="BE36" s="11"/>
    </row>
    <row r="37" spans="1:65" x14ac:dyDescent="0.35">
      <c r="B37" t="s">
        <v>33</v>
      </c>
      <c r="D37" s="25">
        <f>SUM(D16:D35)</f>
        <v>51559</v>
      </c>
      <c r="E37" s="25"/>
      <c r="F37" s="25">
        <f>SUM(F16:F35)</f>
        <v>51559</v>
      </c>
      <c r="G37" s="25"/>
      <c r="H37" s="25">
        <f>SUM(H16:H35)</f>
        <v>0</v>
      </c>
      <c r="I37" s="25"/>
      <c r="J37" s="25">
        <f>SUM(J16:J35)</f>
        <v>47757</v>
      </c>
      <c r="K37" s="25"/>
      <c r="L37" s="25">
        <f>SUM(L16:L35)</f>
        <v>47700</v>
      </c>
      <c r="M37" s="25"/>
      <c r="N37" s="25">
        <f>SUM(N16:N35)</f>
        <v>44516.97</v>
      </c>
      <c r="O37" s="25"/>
      <c r="P37" s="25">
        <f>SUM(P16:P35)</f>
        <v>34586.810000000005</v>
      </c>
      <c r="Q37" s="25"/>
      <c r="R37" s="25">
        <f>SUM(R16:R35)</f>
        <v>11307.13</v>
      </c>
      <c r="S37" s="25"/>
      <c r="T37" s="25">
        <f>SUM(T16:T35)</f>
        <v>12330.800000000001</v>
      </c>
      <c r="U37" s="25"/>
      <c r="V37" s="25">
        <f>SUM(V16:V35)</f>
        <v>11230.249999999998</v>
      </c>
      <c r="W37" s="25"/>
      <c r="X37" s="25">
        <f>SUM(X16:X35)</f>
        <v>9546.0400000000009</v>
      </c>
      <c r="Y37" s="25"/>
      <c r="Z37" s="25">
        <f>SUM(Z16:Z35)</f>
        <v>9633.9900000000016</v>
      </c>
      <c r="AA37" s="25"/>
      <c r="AB37" s="25">
        <f>SUM(AB16:AB35)</f>
        <v>15083.650000000001</v>
      </c>
      <c r="AC37" s="25"/>
      <c r="AD37" s="25">
        <f>SUM(AD16:AD35)</f>
        <v>10641.859999999999</v>
      </c>
      <c r="AE37" s="25"/>
      <c r="AF37" s="25">
        <f>SUM(AF16:AF35)</f>
        <v>11816.2</v>
      </c>
      <c r="AG37" s="25"/>
      <c r="AH37" s="25">
        <f>SUM(AH16:AH35)</f>
        <v>14585.11</v>
      </c>
      <c r="AI37" s="25"/>
      <c r="AJ37" s="25">
        <f>SUM(AJ16:AJ35)</f>
        <v>11231.58</v>
      </c>
      <c r="AK37" s="25"/>
      <c r="AL37" s="25">
        <f>SUM(AL16:AL35)</f>
        <v>12532.77</v>
      </c>
      <c r="AN37" s="5">
        <v>11485.739999999998</v>
      </c>
      <c r="AP37" s="5">
        <v>11775.8</v>
      </c>
      <c r="AR37" s="5">
        <v>11916.68</v>
      </c>
      <c r="AT37" s="5">
        <v>13432.05</v>
      </c>
      <c r="AV37" s="5">
        <v>9398.5</v>
      </c>
      <c r="AX37" s="5">
        <v>7517.02</v>
      </c>
      <c r="BA37" s="5">
        <v>11485.739999999998</v>
      </c>
      <c r="BC37" s="5">
        <v>1155.94</v>
      </c>
      <c r="BD37" s="5">
        <v>11376.83</v>
      </c>
      <c r="BE37" s="5">
        <v>12532.77</v>
      </c>
    </row>
    <row r="38" spans="1:65" x14ac:dyDescent="0.35">
      <c r="AK38"/>
    </row>
    <row r="39" spans="1:65" x14ac:dyDescent="0.35">
      <c r="A39" t="s">
        <v>34</v>
      </c>
      <c r="D39" s="26">
        <v>0</v>
      </c>
      <c r="E39" s="25"/>
      <c r="F39" s="26">
        <v>0</v>
      </c>
      <c r="G39" s="44"/>
      <c r="H39" s="26">
        <v>0</v>
      </c>
      <c r="I39" s="25"/>
      <c r="J39" s="26">
        <v>0</v>
      </c>
      <c r="K39" s="25"/>
      <c r="L39" s="26">
        <v>0</v>
      </c>
      <c r="M39" s="25"/>
      <c r="N39" s="26">
        <v>0</v>
      </c>
      <c r="O39" s="25"/>
      <c r="P39" s="26">
        <v>-7000</v>
      </c>
      <c r="Q39" s="25"/>
      <c r="R39" s="26">
        <v>0</v>
      </c>
      <c r="S39" s="25"/>
      <c r="T39" s="26">
        <v>9100</v>
      </c>
      <c r="U39" s="25"/>
      <c r="V39" s="26">
        <v>0</v>
      </c>
      <c r="W39" s="25"/>
      <c r="X39" s="26">
        <v>0</v>
      </c>
      <c r="Y39" s="25"/>
      <c r="Z39" s="26">
        <v>0</v>
      </c>
      <c r="AA39" s="25"/>
      <c r="AB39" s="26">
        <v>0</v>
      </c>
      <c r="AC39" s="25"/>
      <c r="AD39" s="26">
        <v>4000</v>
      </c>
      <c r="AE39" s="25"/>
      <c r="AF39" s="26">
        <v>7240.92</v>
      </c>
      <c r="AG39" s="25"/>
      <c r="AH39" s="26">
        <v>0</v>
      </c>
      <c r="AI39" s="25"/>
      <c r="AJ39" s="26">
        <v>0</v>
      </c>
      <c r="AK39" s="25"/>
      <c r="AL39" s="26">
        <v>0</v>
      </c>
      <c r="AN39" s="12">
        <v>0</v>
      </c>
      <c r="AP39" s="12">
        <v>2000</v>
      </c>
      <c r="AR39" s="12">
        <v>0</v>
      </c>
      <c r="AT39" s="12">
        <v>0</v>
      </c>
      <c r="AV39" s="12">
        <v>0</v>
      </c>
      <c r="AX39" s="12">
        <v>0</v>
      </c>
      <c r="BA39" s="12">
        <v>0</v>
      </c>
      <c r="BC39" s="12">
        <v>0</v>
      </c>
      <c r="BD39" s="12">
        <v>0</v>
      </c>
      <c r="BE39" s="12">
        <v>0</v>
      </c>
    </row>
    <row r="40" spans="1:65" x14ac:dyDescent="0.35">
      <c r="B40" t="s">
        <v>35</v>
      </c>
      <c r="D40" s="25">
        <f>SUM(D37:D39)</f>
        <v>51559</v>
      </c>
      <c r="E40" s="25"/>
      <c r="F40" s="25">
        <f>SUM(F37:F39)</f>
        <v>51559</v>
      </c>
      <c r="G40" s="25"/>
      <c r="H40" s="25">
        <f>SUM(H37:H39)</f>
        <v>0</v>
      </c>
      <c r="I40" s="25"/>
      <c r="J40" s="25">
        <f>SUM(J37:J39)</f>
        <v>47757</v>
      </c>
      <c r="K40" s="25"/>
      <c r="L40" s="25">
        <f>SUM(L37:L39)</f>
        <v>47700</v>
      </c>
      <c r="M40" s="25"/>
      <c r="N40" s="25">
        <f>SUM(N37:N39)</f>
        <v>44516.97</v>
      </c>
      <c r="O40" s="25"/>
      <c r="P40" s="25">
        <f>SUM(P37:P39)</f>
        <v>27586.810000000005</v>
      </c>
      <c r="Q40" s="25"/>
      <c r="R40" s="25">
        <f>SUM(R37:R39)</f>
        <v>11307.13</v>
      </c>
      <c r="S40" s="25"/>
      <c r="T40" s="25">
        <f>SUM(T37:T39)</f>
        <v>21430.800000000003</v>
      </c>
      <c r="U40" s="25"/>
      <c r="V40" s="25">
        <f>SUM(V37:V39)</f>
        <v>11230.249999999998</v>
      </c>
      <c r="W40" s="25"/>
      <c r="X40" s="25">
        <v>9546.0400000000009</v>
      </c>
      <c r="Y40" s="25"/>
      <c r="Z40" s="25">
        <v>9633.99</v>
      </c>
      <c r="AA40" s="25"/>
      <c r="AB40" s="25">
        <v>15083.650000000001</v>
      </c>
      <c r="AC40" s="25"/>
      <c r="AD40" s="25">
        <v>14641.859999999999</v>
      </c>
      <c r="AE40" s="25"/>
      <c r="AF40" s="25">
        <v>19057.12</v>
      </c>
      <c r="AG40" s="25"/>
      <c r="AH40" s="25">
        <v>14585.11</v>
      </c>
      <c r="AI40" s="25"/>
      <c r="AJ40" s="25">
        <v>11231.58</v>
      </c>
      <c r="AK40" s="25"/>
      <c r="AL40" s="25">
        <v>12532.77</v>
      </c>
      <c r="AN40" s="5">
        <v>11485.739999999998</v>
      </c>
      <c r="AP40" s="5">
        <v>13775.8</v>
      </c>
      <c r="AR40" s="5">
        <v>11916.68</v>
      </c>
      <c r="AT40" s="5">
        <v>13432.05</v>
      </c>
      <c r="AV40" s="5">
        <v>9398.5</v>
      </c>
      <c r="AX40" s="5">
        <v>7517.02</v>
      </c>
      <c r="BA40" s="5">
        <v>11485.739999999998</v>
      </c>
      <c r="BC40" s="5">
        <v>1155.94</v>
      </c>
      <c r="BD40" s="5">
        <v>11376.83</v>
      </c>
      <c r="BE40" s="5">
        <v>12532.77</v>
      </c>
    </row>
    <row r="41" spans="1:65" ht="19" thickBot="1" x14ac:dyDescent="0.4">
      <c r="A41" t="s">
        <v>36</v>
      </c>
      <c r="D41" s="45">
        <f>D13-D40</f>
        <v>0</v>
      </c>
      <c r="E41" s="18"/>
      <c r="F41" s="45">
        <f>F13-F40</f>
        <v>0</v>
      </c>
      <c r="G41" s="46"/>
      <c r="H41" s="27">
        <f>H13-H40</f>
        <v>0</v>
      </c>
      <c r="I41" s="25"/>
      <c r="J41" s="27">
        <f>J13-J40</f>
        <v>11283</v>
      </c>
      <c r="K41" s="25"/>
      <c r="L41" s="27">
        <f>L13-L40</f>
        <v>-1610</v>
      </c>
      <c r="M41" s="25"/>
      <c r="N41" s="27">
        <f>N13-N40</f>
        <v>2842.0299999999988</v>
      </c>
      <c r="O41" s="25"/>
      <c r="P41" s="27">
        <f>P13-P40</f>
        <v>-5689.6500000000051</v>
      </c>
      <c r="Q41" s="25"/>
      <c r="R41" s="27">
        <f>R13-R40</f>
        <v>2390.84</v>
      </c>
      <c r="S41" s="25"/>
      <c r="T41" s="27">
        <f>T13-T40</f>
        <v>-7334.5800000000036</v>
      </c>
      <c r="U41" s="25"/>
      <c r="V41" s="27">
        <f>V13-V40</f>
        <v>9119.0400000000027</v>
      </c>
      <c r="W41" s="25"/>
      <c r="X41" s="27">
        <v>2431.2299999999996</v>
      </c>
      <c r="Y41" s="28" t="s">
        <v>37</v>
      </c>
      <c r="Z41" s="27">
        <v>3967.1299999999992</v>
      </c>
      <c r="AA41" s="25"/>
      <c r="AB41" s="27">
        <v>-1477.3300000000036</v>
      </c>
      <c r="AC41" s="25"/>
      <c r="AD41" s="27">
        <v>-2570.8700000000008</v>
      </c>
      <c r="AE41" s="25"/>
      <c r="AF41" s="27">
        <v>1601.7800000000025</v>
      </c>
      <c r="AG41" s="25"/>
      <c r="AH41" s="27">
        <v>-1232.5599999999995</v>
      </c>
      <c r="AI41" s="25"/>
      <c r="AJ41" s="27">
        <v>696.28999999999905</v>
      </c>
      <c r="AK41" s="25"/>
      <c r="AL41" s="27">
        <v>3293.4699999999993</v>
      </c>
      <c r="AN41" s="13">
        <v>1385.1700000000019</v>
      </c>
      <c r="AP41" s="13">
        <v>-3474.8099999999995</v>
      </c>
      <c r="AR41" s="13">
        <v>81.340000000000146</v>
      </c>
      <c r="AT41" s="13">
        <v>173.06000000000131</v>
      </c>
      <c r="AV41" s="13">
        <v>3159.42</v>
      </c>
      <c r="AX41" s="13">
        <v>173.97999999999956</v>
      </c>
      <c r="BA41" s="13">
        <v>404.26000000000204</v>
      </c>
      <c r="BC41" s="13">
        <v>10693.06</v>
      </c>
      <c r="BD41" s="13">
        <v>-6672.83</v>
      </c>
      <c r="BE41" s="13">
        <v>4020.2299999999996</v>
      </c>
    </row>
    <row r="42" spans="1:65" ht="9" customHeight="1" thickTop="1" x14ac:dyDescent="0.35">
      <c r="D42" s="5"/>
      <c r="F42" s="5"/>
      <c r="G42" s="5"/>
      <c r="H42" s="5"/>
      <c r="J42" s="5"/>
      <c r="L42" s="5"/>
      <c r="N42" s="5"/>
      <c r="P42" s="5"/>
      <c r="R42" s="5"/>
      <c r="T42" s="5"/>
      <c r="V42" s="5"/>
      <c r="X42" s="5"/>
      <c r="Y42" s="14"/>
      <c r="Z42" s="5"/>
      <c r="AB42" s="5"/>
      <c r="AD42" s="5"/>
      <c r="AF42" s="5"/>
      <c r="AH42" s="5"/>
      <c r="AJ42" s="5"/>
      <c r="AK42"/>
      <c r="AL42" s="5"/>
      <c r="AN42" s="5"/>
      <c r="AP42" s="5"/>
      <c r="AR42" s="5"/>
      <c r="AT42" s="5"/>
      <c r="AV42" s="5"/>
      <c r="AX42" s="5"/>
      <c r="BA42" s="5"/>
      <c r="BC42" s="5"/>
    </row>
    <row r="43" spans="1:65" s="6" customFormat="1" ht="18.5" x14ac:dyDescent="0.35">
      <c r="B43" s="6" t="s">
        <v>38</v>
      </c>
      <c r="D43" s="18">
        <f>F43</f>
        <v>19238.349999999999</v>
      </c>
      <c r="E43" s="28" t="s">
        <v>37</v>
      </c>
      <c r="F43" s="18">
        <f>J43</f>
        <v>19238.349999999999</v>
      </c>
      <c r="G43" s="18"/>
      <c r="H43" s="19">
        <f>F43-D43</f>
        <v>0</v>
      </c>
      <c r="I43" s="28" t="s">
        <v>37</v>
      </c>
      <c r="J43" s="18">
        <v>19238.349999999999</v>
      </c>
      <c r="K43" s="28" t="s">
        <v>37</v>
      </c>
      <c r="L43" s="18">
        <v>7955</v>
      </c>
      <c r="M43" s="28" t="s">
        <v>37</v>
      </c>
      <c r="N43" s="18">
        <v>9535</v>
      </c>
      <c r="O43" s="28" t="s">
        <v>37</v>
      </c>
      <c r="P43" s="18">
        <v>6693.05</v>
      </c>
      <c r="Q43" s="28" t="s">
        <v>37</v>
      </c>
      <c r="R43" s="18">
        <v>12382.7</v>
      </c>
      <c r="S43" s="28" t="s">
        <v>37</v>
      </c>
      <c r="T43" s="18">
        <v>9991.76</v>
      </c>
      <c r="U43" s="28" t="s">
        <v>37</v>
      </c>
      <c r="V43" s="18">
        <v>17326.34</v>
      </c>
      <c r="W43" s="28" t="s">
        <v>37</v>
      </c>
      <c r="X43" s="18">
        <v>8207.2999999999993</v>
      </c>
      <c r="Y43" s="28" t="s">
        <v>37</v>
      </c>
      <c r="Z43" s="18">
        <v>5776.07</v>
      </c>
      <c r="AA43" s="28" t="s">
        <v>37</v>
      </c>
      <c r="AB43" s="18">
        <v>1808.94</v>
      </c>
      <c r="AC43" s="28" t="s">
        <v>37</v>
      </c>
      <c r="AD43" s="18">
        <v>3286.27</v>
      </c>
      <c r="AE43" s="28" t="s">
        <v>37</v>
      </c>
      <c r="AF43" s="18">
        <v>5857.14</v>
      </c>
      <c r="AG43" s="28" t="s">
        <v>37</v>
      </c>
      <c r="AH43" s="18">
        <v>4255.3599999999997</v>
      </c>
      <c r="AI43" s="28" t="s">
        <v>37</v>
      </c>
      <c r="AJ43" s="18">
        <v>5487.92</v>
      </c>
      <c r="AK43" s="28" t="s">
        <v>37</v>
      </c>
      <c r="AL43" s="19">
        <v>4791.63</v>
      </c>
      <c r="AM43" s="28" t="s">
        <v>37</v>
      </c>
      <c r="AN43" s="7">
        <v>1498.1600000000019</v>
      </c>
      <c r="AO43" s="14" t="s">
        <v>37</v>
      </c>
      <c r="AP43" s="6">
        <v>112.99</v>
      </c>
      <c r="AQ43" s="14" t="s">
        <v>37</v>
      </c>
      <c r="AR43" s="6">
        <v>3587.7999999999997</v>
      </c>
      <c r="AT43" s="6">
        <v>3506.46</v>
      </c>
      <c r="AV43" s="6">
        <v>3333.4</v>
      </c>
      <c r="AX43" s="6">
        <v>173.98</v>
      </c>
      <c r="AZ43" s="6">
        <v>0</v>
      </c>
      <c r="BA43" s="6">
        <v>173.98</v>
      </c>
      <c r="BC43" s="6">
        <v>11464.06</v>
      </c>
      <c r="BD43" s="6">
        <v>4791.63</v>
      </c>
    </row>
    <row r="44" spans="1:65" s="6" customFormat="1" ht="2.25" customHeight="1" x14ac:dyDescent="0.35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28"/>
      <c r="Z44" s="18"/>
      <c r="AA44" s="28"/>
      <c r="AB44" s="18"/>
      <c r="AC44" s="28"/>
      <c r="AD44" s="18"/>
      <c r="AE44" s="28"/>
      <c r="AF44" s="18"/>
      <c r="AG44" s="18"/>
      <c r="AH44" s="18"/>
      <c r="AI44" s="18"/>
      <c r="AJ44" s="18"/>
      <c r="AK44" s="18"/>
      <c r="AL44" s="19"/>
      <c r="AM44" s="18"/>
      <c r="AN44" s="15"/>
    </row>
    <row r="45" spans="1:65" hidden="1" x14ac:dyDescent="0.35">
      <c r="B45" t="s">
        <v>39</v>
      </c>
      <c r="D45" s="29">
        <f>F43+D41-D43</f>
        <v>0</v>
      </c>
      <c r="E45" s="25"/>
      <c r="F45" s="29">
        <f>J43+F41-F43</f>
        <v>0</v>
      </c>
      <c r="G45" s="29"/>
      <c r="H45" s="29"/>
      <c r="I45" s="25"/>
      <c r="J45" s="29">
        <f>L43+J41-J43</f>
        <v>-0.34999999999854481</v>
      </c>
      <c r="K45" s="25"/>
      <c r="L45" s="29">
        <f>N43+L41-L43</f>
        <v>-30</v>
      </c>
      <c r="M45" s="25"/>
      <c r="N45" s="29">
        <f>P43+N41-N43</f>
        <v>7.9999999998108251E-2</v>
      </c>
      <c r="O45" s="25"/>
      <c r="P45" s="29">
        <f>R43+P41-P43</f>
        <v>0</v>
      </c>
      <c r="Q45" s="25"/>
      <c r="R45" s="29">
        <f>T43+R41-R43</f>
        <v>-0.1000000000003638</v>
      </c>
      <c r="S45" s="25"/>
      <c r="T45" s="29">
        <f>V43+T41-T43</f>
        <v>0</v>
      </c>
      <c r="U45" s="25"/>
      <c r="V45" s="25">
        <f>X43+V41-V43</f>
        <v>0</v>
      </c>
      <c r="W45" s="25"/>
      <c r="X45" s="25">
        <f>Z43+X41-X43</f>
        <v>0</v>
      </c>
      <c r="Y45" s="25"/>
      <c r="Z45" s="25">
        <f>AB43+Z41-Z43</f>
        <v>0</v>
      </c>
      <c r="AA45" s="25"/>
      <c r="AB45" s="25">
        <f>AD43+AB41-AB43</f>
        <v>-3.637978807091713E-12</v>
      </c>
      <c r="AC45" s="25"/>
      <c r="AD45" s="25">
        <v>0</v>
      </c>
      <c r="AE45" s="25"/>
      <c r="AF45" s="25">
        <v>0</v>
      </c>
      <c r="AG45" s="25"/>
      <c r="AH45" s="25">
        <v>0</v>
      </c>
      <c r="AI45" s="25"/>
      <c r="AJ45" s="25">
        <v>0</v>
      </c>
      <c r="AK45" s="25"/>
      <c r="AL45" s="25">
        <v>0</v>
      </c>
      <c r="AM45" s="25"/>
      <c r="AN45" s="5">
        <v>0</v>
      </c>
      <c r="AP45" s="5">
        <v>-2.4158453015843406E-13</v>
      </c>
      <c r="AR45" s="5">
        <v>0</v>
      </c>
      <c r="AT45" s="5">
        <v>0</v>
      </c>
      <c r="AV45" s="5">
        <v>0</v>
      </c>
      <c r="AX45" s="5">
        <v>4.2632564145606011E-13</v>
      </c>
      <c r="BA45" s="5">
        <v>-11694.340000000002</v>
      </c>
      <c r="BC45" s="5">
        <v>771</v>
      </c>
      <c r="BE45" s="5">
        <v>658.01</v>
      </c>
    </row>
    <row r="46" spans="1:65" x14ac:dyDescent="0.35">
      <c r="D46" s="5"/>
      <c r="F46" s="5"/>
      <c r="G46" s="5"/>
      <c r="H46" s="5"/>
      <c r="J46" s="5"/>
      <c r="L46" s="5"/>
      <c r="N46" s="5"/>
      <c r="P46" s="5"/>
      <c r="R46" s="5"/>
      <c r="T46" s="5"/>
      <c r="V46" s="5"/>
      <c r="X46" s="5"/>
      <c r="Z46" s="5"/>
      <c r="AB46" s="5"/>
      <c r="AD46" s="5"/>
      <c r="AF46" s="5"/>
      <c r="AH46" s="5"/>
      <c r="AJ46" s="5"/>
      <c r="AK46"/>
      <c r="AL46" s="5"/>
      <c r="AN46" s="5"/>
      <c r="AP46" s="5"/>
      <c r="AR46" s="5"/>
      <c r="AT46" s="5"/>
      <c r="AV46" s="5"/>
      <c r="AX46" s="5"/>
      <c r="BA46" s="5"/>
      <c r="BC46" s="5"/>
      <c r="BE46" s="5"/>
    </row>
    <row r="47" spans="1:65" hidden="1" x14ac:dyDescent="0.35">
      <c r="A47" t="s">
        <v>40</v>
      </c>
      <c r="D47" s="5"/>
      <c r="F47" s="5"/>
      <c r="G47" s="5"/>
      <c r="H47" s="5"/>
      <c r="J47" s="5"/>
      <c r="L47" s="5"/>
      <c r="N47" s="5"/>
      <c r="P47" s="5"/>
      <c r="R47" s="5"/>
      <c r="T47" s="5"/>
      <c r="V47" s="5"/>
      <c r="X47" s="5"/>
      <c r="Z47" s="5"/>
      <c r="AB47" s="5"/>
      <c r="AD47" s="5"/>
      <c r="AF47" s="5"/>
      <c r="AH47" s="5"/>
      <c r="AJ47" s="5"/>
      <c r="AK47"/>
      <c r="AL47" s="5"/>
      <c r="AN47" s="5"/>
      <c r="AP47" s="5"/>
      <c r="AR47" s="5"/>
      <c r="AT47" s="5"/>
      <c r="AV47" s="5"/>
      <c r="AX47" s="5"/>
    </row>
    <row r="48" spans="1:65" hidden="1" x14ac:dyDescent="0.35">
      <c r="B48" t="s">
        <v>41</v>
      </c>
      <c r="D48" s="25">
        <v>0</v>
      </c>
      <c r="E48" s="25"/>
      <c r="F48" s="25">
        <v>0</v>
      </c>
      <c r="G48" s="25"/>
      <c r="H48" s="25"/>
      <c r="I48" s="25"/>
      <c r="J48" s="25">
        <v>0</v>
      </c>
      <c r="K48" s="25"/>
      <c r="L48" s="25">
        <v>0</v>
      </c>
      <c r="M48" s="25"/>
      <c r="N48" s="25">
        <v>0</v>
      </c>
      <c r="O48" s="25"/>
      <c r="P48" s="25">
        <v>0</v>
      </c>
      <c r="Q48" s="25"/>
      <c r="R48" s="25">
        <v>0</v>
      </c>
      <c r="S48" s="25"/>
      <c r="T48" s="25">
        <v>9100</v>
      </c>
      <c r="U48" s="25"/>
      <c r="V48" s="25">
        <v>0</v>
      </c>
      <c r="W48" s="25"/>
      <c r="X48" s="25">
        <v>0</v>
      </c>
      <c r="Y48" s="25"/>
      <c r="Z48" s="25"/>
      <c r="AA48" s="25"/>
      <c r="AB48" s="25"/>
      <c r="AC48" s="25"/>
      <c r="AD48" s="25">
        <v>4000</v>
      </c>
      <c r="AE48" s="25"/>
      <c r="AF48" s="18">
        <v>7240.92</v>
      </c>
      <c r="AG48" s="25"/>
      <c r="AH48" s="18">
        <v>0</v>
      </c>
      <c r="AI48" s="25"/>
      <c r="AJ48" s="18">
        <v>0</v>
      </c>
      <c r="AK48" s="25"/>
      <c r="AL48" s="18">
        <v>0</v>
      </c>
      <c r="AM48" s="25"/>
      <c r="AN48" s="18">
        <v>0</v>
      </c>
      <c r="AO48" s="25"/>
      <c r="AP48" s="18">
        <v>2000</v>
      </c>
      <c r="AQ48" s="25"/>
      <c r="AR48" s="18">
        <v>0</v>
      </c>
      <c r="AS48" s="25"/>
      <c r="AT48" s="18">
        <v>0</v>
      </c>
      <c r="AU48" s="25"/>
      <c r="AV48" s="18">
        <v>0</v>
      </c>
      <c r="AW48" s="25"/>
      <c r="AX48" s="18">
        <v>0</v>
      </c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74" s="17" customFormat="1" hidden="1" x14ac:dyDescent="0.35">
      <c r="A49"/>
      <c r="B49" t="s">
        <v>15</v>
      </c>
      <c r="C49"/>
      <c r="D49" s="25">
        <f>L49+D11</f>
        <v>44546.080000000002</v>
      </c>
      <c r="E49" s="25"/>
      <c r="F49" s="25">
        <f>N49+F11</f>
        <v>42772.3</v>
      </c>
      <c r="G49" s="25"/>
      <c r="H49" s="25"/>
      <c r="I49" s="25"/>
      <c r="J49" s="25">
        <f>P49+J11</f>
        <v>30793.739999999998</v>
      </c>
      <c r="K49" s="25"/>
      <c r="L49" s="25">
        <f>R49+L11</f>
        <v>24546.080000000002</v>
      </c>
      <c r="M49" s="25"/>
      <c r="N49" s="25">
        <f>R49+N11</f>
        <v>22772.300000000003</v>
      </c>
      <c r="O49" s="25"/>
      <c r="P49" s="25">
        <f>T49+P11</f>
        <v>9421.74</v>
      </c>
      <c r="Q49" s="25"/>
      <c r="R49" s="25">
        <f>V49+R11</f>
        <v>2156.08</v>
      </c>
      <c r="S49" s="25"/>
      <c r="T49" s="25">
        <f>V49+T11</f>
        <v>2071.9499999999998</v>
      </c>
      <c r="U49" s="25"/>
      <c r="V49" s="25">
        <f>X49+V11</f>
        <v>1503.97</v>
      </c>
      <c r="W49" s="25"/>
      <c r="X49" s="25">
        <v>425</v>
      </c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/>
      <c r="BO49"/>
      <c r="BP49"/>
      <c r="BQ49"/>
      <c r="BR49"/>
      <c r="BS49"/>
      <c r="BT49"/>
      <c r="BU49"/>
      <c r="BV49"/>
    </row>
    <row r="50" spans="1:74" s="17" customFormat="1" hidden="1" x14ac:dyDescent="0.35">
      <c r="A50"/>
      <c r="B50"/>
      <c r="C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/>
      <c r="BO50"/>
      <c r="BP50"/>
      <c r="BQ50"/>
      <c r="BR50"/>
      <c r="BS50"/>
      <c r="BT50"/>
      <c r="BU50"/>
      <c r="BV50"/>
    </row>
    <row r="51" spans="1:74" s="17" customFormat="1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16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1:74" s="17" customFormat="1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16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1:74" s="17" customFormat="1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16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1:74" s="17" customFormat="1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 s="16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1:74" s="17" customFormat="1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 s="16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1:74" s="17" customFormat="1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 s="1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1:74" s="17" customFormat="1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6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1:74" s="17" customFormat="1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6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1:74" x14ac:dyDescent="0.35">
      <c r="AK59"/>
    </row>
    <row r="60" spans="1:74" x14ac:dyDescent="0.35">
      <c r="AK60"/>
    </row>
    <row r="61" spans="1:74" x14ac:dyDescent="0.35">
      <c r="AK61"/>
    </row>
    <row r="62" spans="1:74" x14ac:dyDescent="0.35">
      <c r="AK62"/>
    </row>
    <row r="63" spans="1:74" x14ac:dyDescent="0.35">
      <c r="AK63"/>
    </row>
    <row r="64" spans="1:74" x14ac:dyDescent="0.35">
      <c r="AK64"/>
    </row>
    <row r="65" spans="37:37" x14ac:dyDescent="0.35">
      <c r="AK65"/>
    </row>
    <row r="66" spans="37:37" x14ac:dyDescent="0.35">
      <c r="AK66"/>
    </row>
  </sheetData>
  <sortState xmlns:xlrd2="http://schemas.microsoft.com/office/spreadsheetml/2017/richdata2" ref="A17:AL35">
    <sortCondition ref="B17:B35"/>
  </sortState>
  <mergeCells count="3">
    <mergeCell ref="BC2:BE2"/>
    <mergeCell ref="D3:H3"/>
    <mergeCell ref="J1:AX1"/>
  </mergeCells>
  <pageMargins left="0.25" right="0.25" top="0.55000000000000004" bottom="0.41" header="0.3" footer="0.17"/>
  <pageSetup scale="65" orientation="landscape" r:id="rId1"/>
  <headerFooter>
    <oddHeader>&amp;C&amp;A</oddHeader>
    <oddFooter>&amp;L&amp;Z&amp;F&amp;R&amp;D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Historical Spending</vt:lpstr>
      <vt:lpstr>'Historical Spending'!Print_Area</vt:lpstr>
      <vt:lpstr>'Historical Spending'!Print_Titles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Chip</dc:creator>
  <cp:lastModifiedBy>Charles Campbell</cp:lastModifiedBy>
  <cp:lastPrinted>2025-01-22T16:38:17Z</cp:lastPrinted>
  <dcterms:created xsi:type="dcterms:W3CDTF">2020-01-05T20:11:35Z</dcterms:created>
  <dcterms:modified xsi:type="dcterms:W3CDTF">2025-01-22T16:38:37Z</dcterms:modified>
</cp:coreProperties>
</file>